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'2017'!$7:$8</definedName>
    <definedName name="_xlnm.Print_Titles" localSheetId="0">'2017'!$7:$8</definedName>
    <definedName name="_xlnm.Print_Area" localSheetId="0">'2017'!$A$1:$D$57</definedName>
  </definedNames>
  <calcPr calcId="145621"/>
</workbook>
</file>

<file path=xl/calcChain.xml><?xml version="1.0" encoding="utf-8"?>
<calcChain xmlns="http://schemas.openxmlformats.org/spreadsheetml/2006/main">
  <c r="D56" i="21" l="1"/>
  <c r="D54" i="21"/>
  <c r="D52" i="21"/>
  <c r="D32" i="21"/>
  <c r="D19" i="21"/>
  <c r="D17" i="21"/>
  <c r="D16" i="21"/>
  <c r="D13" i="21"/>
  <c r="D28" i="21"/>
  <c r="D12" i="21"/>
  <c r="D10" i="21" s="1"/>
  <c r="D49" i="21"/>
  <c r="D51" i="21"/>
  <c r="D14" i="21"/>
  <c r="D50" i="21"/>
  <c r="D48" i="21"/>
  <c r="D47" i="21" s="1"/>
  <c r="D36" i="21"/>
  <c r="D34" i="21" s="1"/>
  <c r="D38" i="21"/>
  <c r="D37" i="21"/>
  <c r="D35" i="21"/>
  <c r="D41" i="21"/>
  <c r="D40" i="21"/>
  <c r="D39" i="21" s="1"/>
  <c r="D46" i="21"/>
  <c r="D42" i="21" s="1"/>
  <c r="D29" i="21"/>
  <c r="D27" i="21" s="1"/>
  <c r="D26" i="21"/>
  <c r="D31" i="21"/>
  <c r="D30" i="21"/>
  <c r="D25" i="21"/>
  <c r="D23" i="21"/>
  <c r="D22" i="21" s="1"/>
  <c r="D21" i="21"/>
  <c r="D9" i="21" l="1"/>
</calcChain>
</file>

<file path=xl/sharedStrings.xml><?xml version="1.0" encoding="utf-8"?>
<sst xmlns="http://schemas.openxmlformats.org/spreadsheetml/2006/main" count="155" uniqueCount="75">
  <si>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</si>
  <si>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</si>
  <si>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</si>
  <si>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</si>
  <si>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</si>
  <si>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</si>
  <si>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</si>
  <si>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</si>
  <si>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</si>
  <si>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</si>
  <si>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</si>
  <si>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</si>
  <si>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</si>
  <si>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</si>
  <si>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</si>
  <si>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</si>
  <si>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</si>
  <si>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</si>
  <si>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</si>
  <si>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</si>
  <si>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</si>
  <si>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</si>
  <si>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</si>
  <si>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</si>
  <si>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</si>
  <si>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</si>
  <si>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</si>
  <si>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</si>
  <si>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</si>
  <si>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</si>
  <si>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</si>
  <si>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</si>
  <si>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</si>
  <si>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</si>
  <si>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</si>
  <si>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</si>
  <si>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</si>
  <si>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</si>
  <si>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</si>
  <si>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</si>
  <si>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</si>
  <si>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</si>
  <si>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</si>
  <si>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</si>
  <si>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</si>
  <si>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</si>
  <si>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</si>
  <si>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</si>
  <si>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</si>
  <si>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</si>
  <si>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</si>
  <si>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</si>
  <si>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</si>
  <si>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</si>
  <si>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</si>
  <si>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</si>
  <si>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</si>
  <si>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</si>
  <si>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</si>
  <si>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Распределение бюджетных ассигнований по разделам и подразделам классификации расходов бюджета Сосновского муниципального района на 2017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</si>
  <si>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</si>
  <si>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</si>
  <si>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</si>
  <si>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</si>
  <si>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</si>
  <si>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</si>
  <si>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</si>
  <si>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</si>
  <si>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</si>
  <si>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</si>
  <si>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</si>
  <si>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</si>
  <si>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</si>
  <si>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</si>
  <si>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2017 год                                                                                                                         и на плановый период 2018 и 2019 годов"                                                                                                                                                          от " 21" декабря 2016 г.   №  217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</si>
</sst>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</numFmts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sz val="9"/>
      <name val="Arial Cyr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3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0" fillId="3" borderId="2" xfId="3" applyNumberFormat="1" applyFont="1" applyFill="1" applyBorder="1" applyAlignment="1">
      <alignment vertical="center" wrapText="1"/>
    </xf>
    <xf numFmtId="164" fontId="10" fillId="3" borderId="2" xfId="3" applyNumberFormat="1" applyFont="1" applyFill="1" applyBorder="1" applyAlignment="1">
      <alignment horizontal="center" vertical="center" wrapText="1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164" fontId="9" fillId="3" borderId="2" xfId="3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164" fontId="10" fillId="3" borderId="2" xfId="3" applyNumberFormat="1" applyFont="1" applyFill="1" applyBorder="1" applyAlignment="1">
      <alignment vertical="center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2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3" applyFont="1"/>
    <xf numFmtId="164" fontId="9" fillId="3" borderId="2" xfId="3" applyNumberFormat="1" applyFont="1" applyFill="1" applyBorder="1" applyAlignment="1">
      <alignment vertical="center" wrapText="1"/>
    </xf>
    <xf numFmtId="164" fontId="9" fillId="3" borderId="2" xfId="3" applyNumberFormat="1" applyFont="1" applyFill="1" applyBorder="1" applyAlignment="1">
      <alignment horizontal="center" vertical="center" wrapText="1"/>
    </xf>
    <xf numFmtId="165" fontId="10" fillId="3" borderId="2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showRuler="0" zoomScaleSheetLayoutView="90" zoomScalePageLayoutView="84" workbookViewId="0">
      <selection sqref="A1:D1"/>
    </sheetView>
  </sheetViews>
  <sheetFormatPr defaultColWidth="8.85546875" defaultRowHeight="12.75" x14ac:dyDescent="0.2"/>
  <cols>
    <col min="1" max="1" width="81.85546875" customWidth="1"/>
    <col min="2" max="3" width="5.5703125" customWidth="1"/>
    <col min="4" max="4" width="19.140625" style="13" customWidth="1"/>
    <col min="5" max="5" width="20.140625" customWidth="1"/>
    <col min="6" max="21" width="15.7109375" customWidth="1"/>
  </cols>
  <sheetData>
    <row r="1" spans="1:6" s="1" customFormat="1" ht="66.75" customHeight="1" x14ac:dyDescent="0.2">
      <c r="A1" s="40" t="s">
        <v>74</v>
      </c>
      <c r="B1" s="40"/>
      <c r="C1" s="40"/>
      <c r="D1" s="40"/>
      <c r="E1" s="16"/>
      <c r="F1" s="16"/>
    </row>
    <row r="2" spans="1:6" s="1" customFormat="1" ht="29.25" customHeight="1" x14ac:dyDescent="0.2">
      <c r="A2" s="41" t="s">
        <v>59</v>
      </c>
      <c r="B2" s="41"/>
      <c r="C2" s="41"/>
      <c r="D2" s="41"/>
    </row>
    <row r="3" spans="1:6" ht="30" customHeight="1" x14ac:dyDescent="0.2">
      <c r="A3" s="41"/>
      <c r="B3" s="41"/>
      <c r="C3" s="41"/>
      <c r="D3" s="41"/>
    </row>
    <row r="4" spans="1:6" ht="12.75" hidden="1" customHeight="1" x14ac:dyDescent="0.2">
      <c r="A4" s="42"/>
      <c r="B4" s="43"/>
      <c r="C4" s="43"/>
      <c r="D4" s="43"/>
    </row>
    <row r="5" spans="1:6" ht="12.75" customHeight="1" x14ac:dyDescent="0.25">
      <c r="A5" s="24"/>
      <c r="B5" s="24"/>
      <c r="C5" s="24"/>
      <c r="D5" s="24"/>
    </row>
    <row r="6" spans="1:6" ht="12.75" customHeight="1" x14ac:dyDescent="0.25">
      <c r="A6" s="24"/>
      <c r="B6" s="23"/>
      <c r="C6" s="23"/>
      <c r="D6" s="24"/>
    </row>
    <row r="7" spans="1:6" ht="47.25" customHeight="1" x14ac:dyDescent="0.2">
      <c r="A7" s="3" t="s">
        <v>18</v>
      </c>
      <c r="B7" s="4" t="s">
        <v>3</v>
      </c>
      <c r="C7" s="4" t="s">
        <v>4</v>
      </c>
      <c r="D7" s="14" t="s">
        <v>22</v>
      </c>
    </row>
    <row r="8" spans="1:6" x14ac:dyDescent="0.2">
      <c r="A8" s="10" t="s">
        <v>2</v>
      </c>
      <c r="B8" s="10" t="s">
        <v>23</v>
      </c>
      <c r="C8" s="10" t="s">
        <v>0</v>
      </c>
      <c r="D8" s="15" t="s">
        <v>1</v>
      </c>
    </row>
    <row r="9" spans="1:6" ht="18.75" customHeight="1" x14ac:dyDescent="0.2">
      <c r="A9" s="44" t="s">
        <v>58</v>
      </c>
      <c r="B9" s="45"/>
      <c r="C9" s="46"/>
      <c r="D9" s="17">
        <f>D10+D17+D19+D22+D27+D32+D34+D39+D42+D47+D52+D54+D56</f>
        <v>1632768400</v>
      </c>
      <c r="E9" s="35"/>
    </row>
    <row r="10" spans="1:6" ht="15.75" customHeight="1" x14ac:dyDescent="0.2">
      <c r="A10" s="30" t="s">
        <v>21</v>
      </c>
      <c r="B10" s="31" t="s">
        <v>5</v>
      </c>
      <c r="C10" s="31" t="s">
        <v>60</v>
      </c>
      <c r="D10" s="17">
        <f>D11+D12+D13+D14+D15+D16</f>
        <v>86230470</v>
      </c>
    </row>
    <row r="11" spans="1:6" ht="31.5" customHeight="1" x14ac:dyDescent="0.2">
      <c r="A11" s="25" t="s">
        <v>61</v>
      </c>
      <c r="B11" s="18" t="s">
        <v>5</v>
      </c>
      <c r="C11" s="18" t="s">
        <v>6</v>
      </c>
      <c r="D11" s="19">
        <v>1593900</v>
      </c>
    </row>
    <row r="12" spans="1:6" ht="27.75" customHeight="1" x14ac:dyDescent="0.2">
      <c r="A12" s="9" t="s">
        <v>49</v>
      </c>
      <c r="B12" s="18" t="s">
        <v>5</v>
      </c>
      <c r="C12" s="18" t="s">
        <v>9</v>
      </c>
      <c r="D12" s="19">
        <f>2267440+41710+1309360</f>
        <v>3618510</v>
      </c>
    </row>
    <row r="13" spans="1:6" ht="37.5" customHeight="1" x14ac:dyDescent="0.2">
      <c r="A13" s="22" t="s">
        <v>24</v>
      </c>
      <c r="B13" s="18" t="s">
        <v>5</v>
      </c>
      <c r="C13" s="18" t="s">
        <v>7</v>
      </c>
      <c r="D13" s="19">
        <f>752400+107300+49900+27592630+200000+8332970+1495000+13516900+127600+50000+47800</f>
        <v>52272500</v>
      </c>
    </row>
    <row r="14" spans="1:6" ht="24.75" customHeight="1" x14ac:dyDescent="0.2">
      <c r="A14" s="9" t="s">
        <v>56</v>
      </c>
      <c r="B14" s="18" t="s">
        <v>5</v>
      </c>
      <c r="C14" s="18" t="s">
        <v>16</v>
      </c>
      <c r="D14" s="19">
        <f>857590+1000+258990+21000+61200+1000+746810+225540+14169210+2000+10000</f>
        <v>16354340</v>
      </c>
    </row>
    <row r="15" spans="1:6" ht="15.75" customHeight="1" x14ac:dyDescent="0.2">
      <c r="A15" s="26" t="s">
        <v>25</v>
      </c>
      <c r="B15" s="18" t="s">
        <v>5</v>
      </c>
      <c r="C15" s="18" t="s">
        <v>17</v>
      </c>
      <c r="D15" s="19">
        <v>1600000</v>
      </c>
    </row>
    <row r="16" spans="1:6" ht="15.75" customHeight="1" x14ac:dyDescent="0.2">
      <c r="A16" s="21" t="s">
        <v>26</v>
      </c>
      <c r="B16" s="18" t="s">
        <v>5</v>
      </c>
      <c r="C16" s="18" t="s">
        <v>8</v>
      </c>
      <c r="D16" s="19">
        <f>200000+110000+50000+30000+500000+13000+5803400+1752630+211800+452000+300000+100000+218390+1050000</f>
        <v>10791220</v>
      </c>
    </row>
    <row r="17" spans="1:4" ht="15.75" customHeight="1" x14ac:dyDescent="0.2">
      <c r="A17" s="34" t="s">
        <v>62</v>
      </c>
      <c r="B17" s="31" t="s">
        <v>6</v>
      </c>
      <c r="C17" s="31" t="s">
        <v>60</v>
      </c>
      <c r="D17" s="17">
        <f>D18</f>
        <v>2872600</v>
      </c>
    </row>
    <row r="18" spans="1:4" ht="15.75" customHeight="1" x14ac:dyDescent="0.2">
      <c r="A18" s="9" t="s">
        <v>55</v>
      </c>
      <c r="B18" s="18" t="s">
        <v>6</v>
      </c>
      <c r="C18" s="18" t="s">
        <v>9</v>
      </c>
      <c r="D18" s="19">
        <v>2872600</v>
      </c>
    </row>
    <row r="19" spans="1:4" ht="15.75" customHeight="1" x14ac:dyDescent="0.2">
      <c r="A19" s="33" t="s">
        <v>63</v>
      </c>
      <c r="B19" s="31" t="s">
        <v>9</v>
      </c>
      <c r="C19" s="31" t="s">
        <v>60</v>
      </c>
      <c r="D19" s="17">
        <f>D20+D21</f>
        <v>2738100</v>
      </c>
    </row>
    <row r="20" spans="1:4" ht="15.75" customHeight="1" x14ac:dyDescent="0.2">
      <c r="A20" s="27" t="s">
        <v>27</v>
      </c>
      <c r="B20" s="18" t="s">
        <v>9</v>
      </c>
      <c r="C20" s="18" t="s">
        <v>7</v>
      </c>
      <c r="D20" s="19">
        <v>2208100</v>
      </c>
    </row>
    <row r="21" spans="1:4" ht="24.75" customHeight="1" x14ac:dyDescent="0.2">
      <c r="A21" s="9" t="s">
        <v>28</v>
      </c>
      <c r="B21" s="18" t="s">
        <v>9</v>
      </c>
      <c r="C21" s="18" t="s">
        <v>13</v>
      </c>
      <c r="D21" s="19">
        <f>200000+330000</f>
        <v>530000</v>
      </c>
    </row>
    <row r="22" spans="1:4" ht="17.25" customHeight="1" x14ac:dyDescent="0.2">
      <c r="A22" s="33" t="s">
        <v>64</v>
      </c>
      <c r="B22" s="31" t="s">
        <v>7</v>
      </c>
      <c r="C22" s="31" t="s">
        <v>60</v>
      </c>
      <c r="D22" s="17">
        <f>D23+D24+D25+D26</f>
        <v>30960480</v>
      </c>
    </row>
    <row r="23" spans="1:4" ht="17.25" customHeight="1" x14ac:dyDescent="0.2">
      <c r="A23" s="21" t="s">
        <v>29</v>
      </c>
      <c r="B23" s="18" t="s">
        <v>11</v>
      </c>
      <c r="C23" s="18" t="s">
        <v>5</v>
      </c>
      <c r="D23" s="19">
        <f>15000+357700</f>
        <v>372700</v>
      </c>
    </row>
    <row r="24" spans="1:4" ht="15.75" customHeight="1" x14ac:dyDescent="0.2">
      <c r="A24" s="28" t="s">
        <v>30</v>
      </c>
      <c r="B24" s="18" t="s">
        <v>7</v>
      </c>
      <c r="C24" s="18" t="s">
        <v>12</v>
      </c>
      <c r="D24" s="19">
        <v>99200</v>
      </c>
    </row>
    <row r="25" spans="1:4" ht="15.75" customHeight="1" x14ac:dyDescent="0.2">
      <c r="A25" s="9" t="s">
        <v>31</v>
      </c>
      <c r="B25" s="18" t="s">
        <v>7</v>
      </c>
      <c r="C25" s="18" t="s">
        <v>13</v>
      </c>
      <c r="D25" s="19">
        <f>19224000+3000000</f>
        <v>22224000</v>
      </c>
    </row>
    <row r="26" spans="1:4" ht="15.75" customHeight="1" x14ac:dyDescent="0.2">
      <c r="A26" s="21" t="s">
        <v>32</v>
      </c>
      <c r="B26" s="18" t="s">
        <v>7</v>
      </c>
      <c r="C26" s="18" t="s">
        <v>14</v>
      </c>
      <c r="D26" s="19">
        <f>200000+5347530+2100+1614950+600000+15000+85000+200000+200000</f>
        <v>8264580</v>
      </c>
    </row>
    <row r="27" spans="1:4" ht="15.75" customHeight="1" x14ac:dyDescent="0.2">
      <c r="A27" s="34" t="s">
        <v>65</v>
      </c>
      <c r="B27" s="31" t="s">
        <v>12</v>
      </c>
      <c r="C27" s="31" t="s">
        <v>60</v>
      </c>
      <c r="D27" s="17">
        <f>D28+D29+D30+D31</f>
        <v>32825000</v>
      </c>
    </row>
    <row r="28" spans="1:4" ht="15.75" customHeight="1" x14ac:dyDescent="0.2">
      <c r="A28" s="21" t="s">
        <v>33</v>
      </c>
      <c r="B28" s="18" t="s">
        <v>12</v>
      </c>
      <c r="C28" s="18" t="s">
        <v>5</v>
      </c>
      <c r="D28" s="19">
        <f>800000+200000+30000</f>
        <v>1030000</v>
      </c>
    </row>
    <row r="29" spans="1:4" ht="15.75" customHeight="1" x14ac:dyDescent="0.2">
      <c r="A29" s="21" t="s">
        <v>34</v>
      </c>
      <c r="B29" s="18" t="s">
        <v>12</v>
      </c>
      <c r="C29" s="18" t="s">
        <v>6</v>
      </c>
      <c r="D29" s="19">
        <f>19125000+300000+200000</f>
        <v>19625000</v>
      </c>
    </row>
    <row r="30" spans="1:4" ht="15.75" customHeight="1" x14ac:dyDescent="0.2">
      <c r="A30" s="9" t="s">
        <v>35</v>
      </c>
      <c r="B30" s="18" t="s">
        <v>12</v>
      </c>
      <c r="C30" s="18" t="s">
        <v>9</v>
      </c>
      <c r="D30" s="19">
        <f>10000000+670000</f>
        <v>10670000</v>
      </c>
    </row>
    <row r="31" spans="1:4" ht="15.75" customHeight="1" x14ac:dyDescent="0.2">
      <c r="A31" s="21" t="s">
        <v>36</v>
      </c>
      <c r="B31" s="18" t="s">
        <v>12</v>
      </c>
      <c r="C31" s="18" t="s">
        <v>12</v>
      </c>
      <c r="D31" s="19">
        <f>500000+1000000</f>
        <v>1500000</v>
      </c>
    </row>
    <row r="32" spans="1:4" ht="15.75" customHeight="1" x14ac:dyDescent="0.2">
      <c r="A32" s="34" t="s">
        <v>66</v>
      </c>
      <c r="B32" s="31" t="s">
        <v>16</v>
      </c>
      <c r="C32" s="31" t="s">
        <v>60</v>
      </c>
      <c r="D32" s="17">
        <f>D33</f>
        <v>100000</v>
      </c>
    </row>
    <row r="33" spans="1:8" ht="15.75" customHeight="1" x14ac:dyDescent="0.2">
      <c r="A33" s="21" t="s">
        <v>37</v>
      </c>
      <c r="B33" s="18" t="s">
        <v>16</v>
      </c>
      <c r="C33" s="18" t="s">
        <v>12</v>
      </c>
      <c r="D33" s="11">
        <v>100000</v>
      </c>
      <c r="E33" s="39"/>
      <c r="F33" s="7"/>
      <c r="G33" s="39"/>
      <c r="H33" s="39"/>
    </row>
    <row r="34" spans="1:8" ht="15.75" customHeight="1" x14ac:dyDescent="0.2">
      <c r="A34" s="34" t="s">
        <v>67</v>
      </c>
      <c r="B34" s="31" t="s">
        <v>15</v>
      </c>
      <c r="C34" s="31" t="s">
        <v>60</v>
      </c>
      <c r="D34" s="36">
        <f>D35+D36+D37+D38</f>
        <v>976124460</v>
      </c>
      <c r="E34" s="39"/>
      <c r="F34" s="32"/>
      <c r="G34" s="39"/>
      <c r="H34" s="39"/>
    </row>
    <row r="35" spans="1:8" ht="15.75" customHeight="1" x14ac:dyDescent="0.2">
      <c r="A35" s="9" t="s">
        <v>50</v>
      </c>
      <c r="B35" s="18" t="s">
        <v>15</v>
      </c>
      <c r="C35" s="18" t="s">
        <v>5</v>
      </c>
      <c r="D35" s="11">
        <f>14305000+27350000+1200000+170095700+4249300+12000000+39689710+11986290+685240+36631700+2000000</f>
        <v>320192940</v>
      </c>
      <c r="E35" s="39"/>
      <c r="F35" s="7"/>
      <c r="G35" s="39"/>
      <c r="H35" s="39"/>
    </row>
    <row r="36" spans="1:8" ht="15.75" customHeight="1" x14ac:dyDescent="0.2">
      <c r="A36" s="9" t="s">
        <v>46</v>
      </c>
      <c r="B36" s="18" t="s">
        <v>15</v>
      </c>
      <c r="C36" s="18" t="s">
        <v>6</v>
      </c>
      <c r="D36" s="11">
        <f>27700000+300000+100000+2552000+4650000+6000000+4500000+200000+55000+354445000+7834300+364000+15600+1000+59495240+17967560+1449300+68333800+7897680+2385100+24000+1667000+500000+200000+5600000+54356700</f>
        <v>628593280</v>
      </c>
      <c r="E36" s="39"/>
      <c r="F36" s="7"/>
      <c r="G36" s="39"/>
      <c r="H36" s="39"/>
    </row>
    <row r="37" spans="1:8" ht="15.75" customHeight="1" x14ac:dyDescent="0.2">
      <c r="A37" s="9" t="s">
        <v>38</v>
      </c>
      <c r="B37" s="18" t="s">
        <v>15</v>
      </c>
      <c r="C37" s="18" t="s">
        <v>15</v>
      </c>
      <c r="D37" s="11">
        <f>130000+140000</f>
        <v>270000</v>
      </c>
      <c r="E37" s="39"/>
      <c r="F37" s="7"/>
      <c r="G37" s="39"/>
      <c r="H37" s="39"/>
    </row>
    <row r="38" spans="1:8" ht="15.75" customHeight="1" x14ac:dyDescent="0.2">
      <c r="A38" s="9" t="s">
        <v>51</v>
      </c>
      <c r="B38" s="18" t="s">
        <v>15</v>
      </c>
      <c r="C38" s="18" t="s">
        <v>13</v>
      </c>
      <c r="D38" s="11">
        <f>5969560+1000000+100000+313520+56500+960000+1965600+1500000+1500000+100000+150000+3878320+5618390+1696750+200000+1931900+88100+39600</f>
        <v>27068240</v>
      </c>
      <c r="E38" s="39"/>
      <c r="F38" s="7"/>
      <c r="G38" s="39"/>
      <c r="H38" s="39"/>
    </row>
    <row r="39" spans="1:8" ht="15.75" customHeight="1" x14ac:dyDescent="0.2">
      <c r="A39" s="33" t="s">
        <v>68</v>
      </c>
      <c r="B39" s="31" t="s">
        <v>10</v>
      </c>
      <c r="C39" s="31" t="s">
        <v>60</v>
      </c>
      <c r="D39" s="36">
        <f>D40+D41</f>
        <v>83054720</v>
      </c>
      <c r="E39" s="39"/>
      <c r="F39" s="32"/>
      <c r="G39" s="39"/>
      <c r="H39" s="39"/>
    </row>
    <row r="40" spans="1:8" ht="15.75" customHeight="1" x14ac:dyDescent="0.2">
      <c r="A40" s="9" t="s">
        <v>47</v>
      </c>
      <c r="B40" s="18" t="s">
        <v>10</v>
      </c>
      <c r="C40" s="18" t="s">
        <v>5</v>
      </c>
      <c r="D40" s="11">
        <f>53000000+1000000+7000+16000+14700000+2100+4439000+475580+1242200+200000+1200+1028000+700+310000+76520+174010+816400+532500+30000+100000</f>
        <v>78151210</v>
      </c>
      <c r="E40" s="39"/>
      <c r="F40" s="7"/>
      <c r="G40" s="39"/>
      <c r="H40" s="39"/>
    </row>
    <row r="41" spans="1:8" ht="15.75" customHeight="1" x14ac:dyDescent="0.2">
      <c r="A41" s="25" t="s">
        <v>48</v>
      </c>
      <c r="B41" s="18" t="s">
        <v>10</v>
      </c>
      <c r="C41" s="18" t="s">
        <v>7</v>
      </c>
      <c r="D41" s="11">
        <f>60000+831050+18000+250980+20300+62000+200+3000+2405410+2100+726430+263240+260800</f>
        <v>4903510</v>
      </c>
      <c r="E41" s="39"/>
      <c r="F41" s="7"/>
      <c r="G41" s="39"/>
      <c r="H41" s="39"/>
    </row>
    <row r="42" spans="1:8" ht="15.75" customHeight="1" x14ac:dyDescent="0.2">
      <c r="A42" s="30" t="s">
        <v>69</v>
      </c>
      <c r="B42" s="31" t="s">
        <v>13</v>
      </c>
      <c r="C42" s="31" t="s">
        <v>60</v>
      </c>
      <c r="D42" s="36">
        <f>D43+D44+D45+D46</f>
        <v>14470900</v>
      </c>
      <c r="E42" s="39"/>
      <c r="F42" s="32"/>
      <c r="G42" s="39"/>
      <c r="H42" s="39"/>
    </row>
    <row r="43" spans="1:8" ht="15.75" customHeight="1" x14ac:dyDescent="0.2">
      <c r="A43" s="20" t="s">
        <v>40</v>
      </c>
      <c r="B43" s="18" t="s">
        <v>13</v>
      </c>
      <c r="C43" s="18" t="s">
        <v>5</v>
      </c>
      <c r="D43" s="11">
        <v>3461510</v>
      </c>
      <c r="E43" s="39"/>
      <c r="F43" s="7"/>
      <c r="G43" s="39"/>
      <c r="H43" s="39"/>
    </row>
    <row r="44" spans="1:8" ht="15.75" customHeight="1" x14ac:dyDescent="0.2">
      <c r="A44" s="21" t="s">
        <v>41</v>
      </c>
      <c r="B44" s="18" t="s">
        <v>13</v>
      </c>
      <c r="C44" s="18" t="s">
        <v>6</v>
      </c>
      <c r="D44" s="11">
        <v>6399100</v>
      </c>
      <c r="E44" s="39"/>
      <c r="F44" s="7"/>
      <c r="G44" s="39"/>
      <c r="H44" s="39"/>
    </row>
    <row r="45" spans="1:8" ht="15.75" customHeight="1" x14ac:dyDescent="0.2">
      <c r="A45" s="22" t="s">
        <v>42</v>
      </c>
      <c r="B45" s="18" t="s">
        <v>13</v>
      </c>
      <c r="C45" s="18" t="s">
        <v>7</v>
      </c>
      <c r="D45" s="11">
        <v>3188490</v>
      </c>
      <c r="E45" s="39"/>
      <c r="F45" s="7"/>
      <c r="G45" s="39"/>
      <c r="H45" s="39"/>
    </row>
    <row r="46" spans="1:8" ht="15.75" customHeight="1" x14ac:dyDescent="0.2">
      <c r="A46" s="25" t="s">
        <v>43</v>
      </c>
      <c r="B46" s="18" t="s">
        <v>13</v>
      </c>
      <c r="C46" s="18" t="s">
        <v>13</v>
      </c>
      <c r="D46" s="11">
        <f>1000000+201800+100000+120000</f>
        <v>1421800</v>
      </c>
      <c r="E46" s="39"/>
      <c r="F46" s="7"/>
      <c r="G46" s="39"/>
      <c r="H46" s="39"/>
    </row>
    <row r="47" spans="1:8" ht="15.75" customHeight="1" x14ac:dyDescent="0.2">
      <c r="A47" s="30" t="s">
        <v>70</v>
      </c>
      <c r="B47" s="31" t="s">
        <v>19</v>
      </c>
      <c r="C47" s="31" t="s">
        <v>60</v>
      </c>
      <c r="D47" s="36">
        <f>D48+D49+D50+D51</f>
        <v>361140670</v>
      </c>
      <c r="E47" s="32"/>
      <c r="F47" s="32"/>
      <c r="G47" s="32"/>
      <c r="H47" s="32"/>
    </row>
    <row r="48" spans="1:8" ht="15.75" customHeight="1" x14ac:dyDescent="0.2">
      <c r="A48" s="29" t="s">
        <v>53</v>
      </c>
      <c r="B48" s="18" t="s">
        <v>19</v>
      </c>
      <c r="C48" s="18" t="s">
        <v>6</v>
      </c>
      <c r="D48" s="12">
        <f>29709600</f>
        <v>29709600</v>
      </c>
      <c r="E48" s="7"/>
      <c r="F48" s="7"/>
      <c r="G48" s="7"/>
      <c r="H48" s="7"/>
    </row>
    <row r="49" spans="1:8" ht="15.75" customHeight="1" x14ac:dyDescent="0.2">
      <c r="A49" s="9" t="s">
        <v>52</v>
      </c>
      <c r="B49" s="18" t="s">
        <v>19</v>
      </c>
      <c r="C49" s="18" t="s">
        <v>9</v>
      </c>
      <c r="D49" s="12">
        <f>2000000+256953000+4962970+460000+1000000</f>
        <v>265375970</v>
      </c>
      <c r="E49" s="7"/>
      <c r="F49" s="7"/>
      <c r="G49" s="7"/>
      <c r="H49" s="7"/>
    </row>
    <row r="50" spans="1:8" ht="15.75" customHeight="1" x14ac:dyDescent="0.2">
      <c r="A50" s="22" t="s">
        <v>44</v>
      </c>
      <c r="B50" s="18" t="s">
        <v>19</v>
      </c>
      <c r="C50" s="18" t="s">
        <v>7</v>
      </c>
      <c r="D50" s="12">
        <f>8888900+8333600+600000+3094900+27091700</f>
        <v>48009100</v>
      </c>
      <c r="E50" s="7"/>
      <c r="F50" s="7"/>
      <c r="G50" s="7"/>
      <c r="H50" s="7"/>
    </row>
    <row r="51" spans="1:8" ht="15.75" customHeight="1" x14ac:dyDescent="0.2">
      <c r="A51" s="9" t="s">
        <v>54</v>
      </c>
      <c r="B51" s="18" t="s">
        <v>19</v>
      </c>
      <c r="C51" s="18" t="s">
        <v>16</v>
      </c>
      <c r="D51" s="12">
        <f>100000+1000000+70000+20000+258000+5878600+3600+1776400+330600+1058600+1912100+700+577800+48600+243200+2256100+681400+166200+372600+760950+229850+293000+7700</f>
        <v>18046000</v>
      </c>
      <c r="E51" s="7"/>
      <c r="F51" s="7"/>
      <c r="G51" s="7"/>
      <c r="H51" s="7"/>
    </row>
    <row r="52" spans="1:8" ht="15.75" customHeight="1" x14ac:dyDescent="0.2">
      <c r="A52" s="33" t="s">
        <v>71</v>
      </c>
      <c r="B52" s="31" t="s">
        <v>17</v>
      </c>
      <c r="C52" s="31" t="s">
        <v>60</v>
      </c>
      <c r="D52" s="37">
        <f>D53</f>
        <v>700000</v>
      </c>
      <c r="E52" s="32"/>
      <c r="F52" s="32"/>
      <c r="G52" s="32"/>
      <c r="H52" s="32"/>
    </row>
    <row r="53" spans="1:8" ht="15.75" customHeight="1" x14ac:dyDescent="0.2">
      <c r="A53" s="21" t="s">
        <v>39</v>
      </c>
      <c r="B53" s="18" t="s">
        <v>17</v>
      </c>
      <c r="C53" s="18" t="s">
        <v>6</v>
      </c>
      <c r="D53" s="38">
        <v>700000</v>
      </c>
      <c r="E53" s="5"/>
      <c r="F53" s="6"/>
      <c r="G53" s="5"/>
      <c r="H53" s="5"/>
    </row>
    <row r="54" spans="1:8" ht="15.75" customHeight="1" x14ac:dyDescent="0.2">
      <c r="A54" s="34" t="s">
        <v>72</v>
      </c>
      <c r="B54" s="31" t="s">
        <v>14</v>
      </c>
      <c r="C54" s="31" t="s">
        <v>60</v>
      </c>
      <c r="D54" s="17">
        <f>D55</f>
        <v>2000000</v>
      </c>
      <c r="E54" s="5"/>
      <c r="F54" s="6"/>
      <c r="G54" s="5"/>
      <c r="H54" s="5"/>
    </row>
    <row r="55" spans="1:8" ht="15" customHeight="1" x14ac:dyDescent="0.2">
      <c r="A55" s="9" t="s">
        <v>45</v>
      </c>
      <c r="B55" s="18" t="s">
        <v>14</v>
      </c>
      <c r="C55" s="18" t="s">
        <v>6</v>
      </c>
      <c r="D55" s="11">
        <v>2000000</v>
      </c>
      <c r="E55" s="5"/>
      <c r="F55" s="6"/>
      <c r="G55" s="5"/>
      <c r="H55" s="5"/>
    </row>
    <row r="56" spans="1:8" ht="27.75" customHeight="1" x14ac:dyDescent="0.2">
      <c r="A56" s="9" t="s">
        <v>73</v>
      </c>
      <c r="B56" s="31" t="s">
        <v>20</v>
      </c>
      <c r="C56" s="31" t="s">
        <v>60</v>
      </c>
      <c r="D56" s="36">
        <f>D57</f>
        <v>39551000</v>
      </c>
      <c r="E56" s="5"/>
      <c r="F56" s="6"/>
      <c r="G56" s="5"/>
      <c r="H56" s="5"/>
    </row>
    <row r="57" spans="1:8" ht="15.75" customHeight="1" x14ac:dyDescent="0.2">
      <c r="A57" s="9" t="s">
        <v>57</v>
      </c>
      <c r="B57" s="18" t="s">
        <v>20</v>
      </c>
      <c r="C57" s="18" t="s">
        <v>5</v>
      </c>
      <c r="D57" s="19">
        <v>39551000</v>
      </c>
    </row>
    <row r="58" spans="1:8" x14ac:dyDescent="0.2">
      <c r="A58" s="2"/>
      <c r="B58" s="2"/>
      <c r="C58" s="2"/>
    </row>
    <row r="59" spans="1:8" x14ac:dyDescent="0.2">
      <c r="A59" s="2"/>
      <c r="B59" s="2"/>
      <c r="C59" s="2"/>
    </row>
    <row r="60" spans="1:8" ht="16.5" x14ac:dyDescent="0.25">
      <c r="A60" s="8"/>
      <c r="B60" s="2"/>
      <c r="C60" s="2"/>
    </row>
    <row r="61" spans="1:8" x14ac:dyDescent="0.2">
      <c r="A61" s="2"/>
      <c r="B61" s="2"/>
      <c r="C61" s="2"/>
    </row>
    <row r="62" spans="1:8" x14ac:dyDescent="0.2">
      <c r="A62" s="2"/>
      <c r="B62" s="2"/>
      <c r="C62" s="2"/>
    </row>
    <row r="63" spans="1:8" x14ac:dyDescent="0.2">
      <c r="A63" s="2"/>
      <c r="B63" s="2"/>
      <c r="C63" s="2"/>
    </row>
    <row r="64" spans="1:8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</sheetData>
  <mergeCells count="6">
    <mergeCell ref="H33:H46"/>
    <mergeCell ref="E33:E46"/>
    <mergeCell ref="G33:G46"/>
    <mergeCell ref="A1:D1"/>
    <mergeCell ref="A2:D4"/>
    <mergeCell ref="A9:C9"/>
  </mergeCells>
  <phoneticPr fontId="7" type="noConversion"/>
  <pageMargins left="0.98425196850393704" right="0.31496062992125984" top="0.39370078740157483" bottom="0.39370078740157483" header="0.19685039370078741" footer="0.19685039370078741"/>
  <pageSetup paperSize="9" scale="75" fitToHeight="0" orientation="portrait" r:id="rId1"/>
  <headerFooter scaleWithDoc="0">
    <oddFooter>&amp;C&amp;P</oddFooter>
  </headerFooter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2017</vt:lpstr>
      <vt:lpstr>'2017'!BFT_Print_Titles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2016-12-06T08:08:55Z</cp:lastPrinted>
  <dcterms:created xsi:type="dcterms:W3CDTF">1996-10-08T23:32:33Z</dcterms:created>
  <dcterms:modified xsi:type="dcterms:W3CDTF">2016-12-23T09:11:51Z</dcterms:modified>
</cp:coreProperties>
</file>