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43" activeTab="48"/>
  </bookViews>
  <sheets>
    <sheet name="ул.50 лет ВЛКСМ 23" sheetId="35" r:id="rId1"/>
    <sheet name="ул.50 лет ВЛКСМ 25" sheetId="34" r:id="rId2"/>
    <sheet name="ул.Больничная 4" sheetId="33" r:id="rId3"/>
    <sheet name="ул.Ленина 2" sheetId="32" r:id="rId4"/>
    <sheet name="ул.Ленина 2а" sheetId="31" r:id="rId5"/>
    <sheet name="ул.Ленина 2б" sheetId="30" r:id="rId6"/>
    <sheet name="ул.Ленина 4" sheetId="29" r:id="rId7"/>
    <sheet name="ул.Ленина 6" sheetId="28" r:id="rId8"/>
    <sheet name="ул.Ленина 8" sheetId="55" r:id="rId9"/>
    <sheet name="ул.Ленина 10" sheetId="27" r:id="rId10"/>
    <sheet name="ул.Ленина 12" sheetId="26" r:id="rId11"/>
    <sheet name="ул.Ленина 14" sheetId="25" r:id="rId12"/>
    <sheet name="ул.Ленина 16" sheetId="24" r:id="rId13"/>
    <sheet name="ул.Ленина 18" sheetId="23" r:id="rId14"/>
    <sheet name="ул.Ленина 18а" sheetId="22" r:id="rId15"/>
    <sheet name="ул.Ленина 20" sheetId="21" r:id="rId16"/>
    <sheet name="ул.Ленина 22" sheetId="20" r:id="rId17"/>
    <sheet name="ул.Ленина 22а" sheetId="19" r:id="rId18"/>
    <sheet name="ул.Ленина 24" sheetId="18" r:id="rId19"/>
    <sheet name="ул.Ленина 32" sheetId="17" r:id="rId20"/>
    <sheet name="ул.Ленина 34" sheetId="16" r:id="rId21"/>
    <sheet name="ул.Ленина 38" sheetId="15" r:id="rId22"/>
    <sheet name="ул.Ленина 38а" sheetId="14" r:id="rId23"/>
    <sheet name="ул.Ленина 40" sheetId="13" r:id="rId24"/>
    <sheet name="ул.Ленина 44" sheetId="12" r:id="rId25"/>
    <sheet name="ул.Ленина 46" sheetId="11" r:id="rId26"/>
    <sheet name="ул.Ленина 48" sheetId="8" r:id="rId27"/>
    <sheet name="ул.Мира 28" sheetId="7" r:id="rId28"/>
    <sheet name="ул.Мира 28а" sheetId="5" r:id="rId29"/>
    <sheet name="ул.Мира 30" sheetId="1" r:id="rId30"/>
    <sheet name="ул.Мира 30а" sheetId="36" r:id="rId31"/>
    <sheet name="пер.Школьный 5" sheetId="37" r:id="rId32"/>
    <sheet name="пер.Школьный 13" sheetId="39" r:id="rId33"/>
    <sheet name="пер.Школьный 15" sheetId="40" r:id="rId34"/>
    <sheet name="ул.1Мая 127" sheetId="41" r:id="rId35"/>
    <sheet name="ул.1Мая 129" sheetId="42" r:id="rId36"/>
    <sheet name="ул.1Мая 131" sheetId="4" r:id="rId37"/>
    <sheet name="ул.1Мая 133" sheetId="43" r:id="rId38"/>
    <sheet name="ул.1Мая 133а" sheetId="45" r:id="rId39"/>
    <sheet name="ул.1Мая 145" sheetId="44" r:id="rId40"/>
    <sheet name="ул.1Мая 147" sheetId="46" r:id="rId41"/>
    <sheet name="ул.1Мая 149" sheetId="47" r:id="rId42"/>
    <sheet name="ул.1Мая 151" sheetId="48" r:id="rId43"/>
    <sheet name="ул.1Мая 153" sheetId="49" r:id="rId44"/>
    <sheet name="ул.1Мая 155" sheetId="50" r:id="rId45"/>
    <sheet name="ул.1Мая 159" sheetId="51" r:id="rId46"/>
    <sheet name="ул.1Мая 160" sheetId="52" r:id="rId47"/>
    <sheet name="ул.Набережная 3" sheetId="53" r:id="rId48"/>
    <sheet name="Свод за 2013г" sheetId="54" r:id="rId49"/>
    <sheet name="Лист2" sheetId="2" r:id="rId50"/>
  </sheets>
  <externalReferences>
    <externalReference r:id="rId51"/>
  </externalReferences>
  <calcPr calcId="125725"/>
</workbook>
</file>

<file path=xl/calcChain.xml><?xml version="1.0" encoding="utf-8"?>
<calcChain xmlns="http://schemas.openxmlformats.org/spreadsheetml/2006/main">
  <c r="C40" i="53"/>
  <c r="C40" i="52"/>
  <c r="C40" i="51"/>
  <c r="C40" i="50"/>
  <c r="C40" i="49"/>
  <c r="C40" i="48"/>
  <c r="C40" i="47"/>
  <c r="C40" i="46"/>
  <c r="C40" i="44"/>
  <c r="C40" i="45"/>
  <c r="C40" i="43"/>
  <c r="C40" i="4"/>
  <c r="C40" i="42"/>
  <c r="C40" i="41"/>
  <c r="C40" i="40"/>
  <c r="C40" i="39"/>
  <c r="C40" i="37"/>
  <c r="C40" i="36"/>
  <c r="C40" i="1"/>
  <c r="C40" i="5"/>
  <c r="C40" i="7"/>
  <c r="C40" i="8"/>
  <c r="C40" i="11"/>
  <c r="C40" i="12"/>
  <c r="C40" i="13"/>
  <c r="C40" i="14"/>
  <c r="C40" i="15"/>
  <c r="C40" i="16"/>
  <c r="C40" i="17"/>
  <c r="C40" i="18"/>
  <c r="C40" i="19"/>
  <c r="C40" i="20"/>
  <c r="C40" i="21"/>
  <c r="C40" i="22"/>
  <c r="C40" i="23"/>
  <c r="C40" i="24"/>
  <c r="C46" i="54"/>
  <c r="C45"/>
  <c r="C43"/>
  <c r="C42"/>
  <c r="C7" i="53"/>
  <c r="C6"/>
  <c r="C7" i="52"/>
  <c r="C6"/>
  <c r="C7" i="51"/>
  <c r="C6"/>
  <c r="C7" i="50"/>
  <c r="C6"/>
  <c r="C7" i="49"/>
  <c r="C6"/>
  <c r="C7" i="48"/>
  <c r="C6"/>
  <c r="C7" i="47"/>
  <c r="C6"/>
  <c r="C7" i="46"/>
  <c r="C6"/>
  <c r="C7" i="44"/>
  <c r="C6"/>
  <c r="C7" i="45"/>
  <c r="C6"/>
  <c r="C7" i="43"/>
  <c r="C6"/>
  <c r="C7" i="4"/>
  <c r="C6"/>
  <c r="C7" i="42"/>
  <c r="C6"/>
  <c r="C7" i="41"/>
  <c r="C6"/>
  <c r="C7" i="40"/>
  <c r="C6"/>
  <c r="C7" i="39"/>
  <c r="C6"/>
  <c r="C7" i="37"/>
  <c r="C6"/>
  <c r="C7" i="36"/>
  <c r="C6"/>
  <c r="C7" i="1"/>
  <c r="C6"/>
  <c r="C7" i="5"/>
  <c r="C6"/>
  <c r="C7" i="7"/>
  <c r="C6"/>
  <c r="C7" i="8"/>
  <c r="C6"/>
  <c r="C7" i="11"/>
  <c r="C6"/>
  <c r="C7" i="12"/>
  <c r="C6"/>
  <c r="C7" i="13"/>
  <c r="C6"/>
  <c r="C7" i="14"/>
  <c r="C6"/>
  <c r="C7" i="15"/>
  <c r="C6"/>
  <c r="C7" i="16"/>
  <c r="C6"/>
  <c r="C7" i="17"/>
  <c r="C6"/>
  <c r="C7" i="18"/>
  <c r="C6"/>
  <c r="C7" i="19"/>
  <c r="C6"/>
  <c r="C7" i="20"/>
  <c r="C6"/>
  <c r="C7" i="21"/>
  <c r="C6"/>
  <c r="C7" i="22"/>
  <c r="C6"/>
  <c r="C7" i="23"/>
  <c r="C6"/>
  <c r="C44" i="53"/>
  <c r="C41"/>
  <c r="C44" i="52"/>
  <c r="C41"/>
  <c r="C44" i="51"/>
  <c r="C41"/>
  <c r="C44" i="50"/>
  <c r="C41"/>
  <c r="C44" i="49"/>
  <c r="C41"/>
  <c r="C44" i="48"/>
  <c r="C41"/>
  <c r="C44" i="47"/>
  <c r="C41"/>
  <c r="C44" i="46"/>
  <c r="C41"/>
  <c r="C44" i="44"/>
  <c r="C41"/>
  <c r="C44" i="45"/>
  <c r="C41"/>
  <c r="C44" i="43"/>
  <c r="C41"/>
  <c r="C47"/>
  <c r="C44" i="4"/>
  <c r="C41"/>
  <c r="C44" i="42"/>
  <c r="C41"/>
  <c r="C44" i="41"/>
  <c r="C41"/>
  <c r="C44" i="40"/>
  <c r="C41"/>
  <c r="C44" i="39"/>
  <c r="C41"/>
  <c r="C44" i="37"/>
  <c r="C41"/>
  <c r="C44" i="36"/>
  <c r="C41"/>
  <c r="C44" i="1"/>
  <c r="C41"/>
  <c r="C44" i="5"/>
  <c r="C41"/>
  <c r="C44" i="7"/>
  <c r="C41"/>
  <c r="C44" i="8"/>
  <c r="C41"/>
  <c r="C44" i="11"/>
  <c r="C41"/>
  <c r="C44" i="12"/>
  <c r="C41"/>
  <c r="C44" i="13"/>
  <c r="C41"/>
  <c r="C44" i="14"/>
  <c r="C41"/>
  <c r="C44" i="15"/>
  <c r="C41"/>
  <c r="C44" i="16"/>
  <c r="C41"/>
  <c r="C44" i="17"/>
  <c r="C41"/>
  <c r="C44" i="18"/>
  <c r="C41"/>
  <c r="C44" i="19"/>
  <c r="C41"/>
  <c r="C44" i="20"/>
  <c r="C41"/>
  <c r="C44" i="21"/>
  <c r="C41"/>
  <c r="C44" i="22"/>
  <c r="C41"/>
  <c r="C44" i="23"/>
  <c r="C41"/>
  <c r="C44" i="24"/>
  <c r="C41"/>
  <c r="C7"/>
  <c r="C6"/>
  <c r="C7" i="25"/>
  <c r="C6"/>
  <c r="C40"/>
  <c r="C40" i="26"/>
  <c r="C40" i="27"/>
  <c r="C7" i="26"/>
  <c r="C6"/>
  <c r="C7" i="27"/>
  <c r="C6"/>
  <c r="C7" i="55"/>
  <c r="C6"/>
  <c r="C40"/>
  <c r="C40" i="28"/>
  <c r="C7"/>
  <c r="C6"/>
  <c r="C40" i="29"/>
  <c r="C7"/>
  <c r="C6"/>
  <c r="C40" i="30"/>
  <c r="C7"/>
  <c r="C6"/>
  <c r="C40" i="31"/>
  <c r="C7"/>
  <c r="C6"/>
  <c r="C40" i="32"/>
  <c r="C7"/>
  <c r="C6"/>
  <c r="C40" i="33"/>
  <c r="C7"/>
  <c r="C6"/>
  <c r="C40" i="34"/>
  <c r="C7"/>
  <c r="C6"/>
  <c r="C40" i="35"/>
  <c r="C7"/>
  <c r="C6"/>
  <c r="C47" i="49" l="1"/>
  <c r="C6" i="54"/>
  <c r="C7"/>
  <c r="C47" i="52"/>
  <c r="C47" i="53"/>
  <c r="C47" i="51"/>
  <c r="C47" i="50"/>
  <c r="C47" i="48"/>
  <c r="C47" i="47"/>
  <c r="C47" i="46"/>
  <c r="C47" i="44"/>
  <c r="C47" i="45"/>
  <c r="C47" i="4"/>
  <c r="C47" i="42"/>
  <c r="C47" i="41"/>
  <c r="C47" i="40"/>
  <c r="C47" i="39"/>
  <c r="C47" i="37"/>
  <c r="C47" i="36"/>
  <c r="C47" i="1"/>
  <c r="C47" i="5"/>
  <c r="C47" i="7"/>
  <c r="C47" i="8"/>
  <c r="C47" i="11"/>
  <c r="C47" i="12"/>
  <c r="C47" i="13"/>
  <c r="C47" i="14"/>
  <c r="C47" i="15"/>
  <c r="C47" i="16"/>
  <c r="C47" i="17"/>
  <c r="C47" i="18"/>
  <c r="C47" i="19"/>
  <c r="C47" i="20"/>
  <c r="C47" i="21"/>
  <c r="C47" i="22"/>
  <c r="C47" i="23"/>
  <c r="C47" i="24"/>
  <c r="C44" i="54"/>
  <c r="C41"/>
  <c r="C40"/>
  <c r="C47" l="1"/>
  <c r="C44" i="35" l="1"/>
  <c r="C47" s="1"/>
  <c r="C41"/>
  <c r="C44" i="34"/>
  <c r="C41"/>
  <c r="C44" i="33"/>
  <c r="C41"/>
  <c r="C44" i="32"/>
  <c r="C41"/>
  <c r="C44" i="31"/>
  <c r="C41"/>
  <c r="C44" i="30"/>
  <c r="C41"/>
  <c r="C44" i="29"/>
  <c r="C41"/>
  <c r="C44" i="28"/>
  <c r="C41"/>
  <c r="C44" i="55"/>
  <c r="C41"/>
  <c r="C44" i="27"/>
  <c r="C41"/>
  <c r="C44" i="25"/>
  <c r="C41"/>
  <c r="C44" i="26"/>
  <c r="C41"/>
  <c r="C47" i="25" l="1"/>
  <c r="C47" i="26"/>
  <c r="C47" i="27"/>
  <c r="C47" i="55"/>
  <c r="C47" i="28"/>
  <c r="C47" i="29"/>
  <c r="C47" i="30"/>
  <c r="C47" i="31"/>
  <c r="C47" i="32"/>
  <c r="C47" i="33"/>
  <c r="C47" i="34"/>
  <c r="C3" i="54" l="1"/>
  <c r="C32"/>
  <c r="C34"/>
  <c r="C33"/>
  <c r="C31"/>
  <c r="C30"/>
  <c r="C29"/>
  <c r="C28"/>
  <c r="C27"/>
  <c r="C26"/>
  <c r="C25"/>
  <c r="C24"/>
  <c r="C22"/>
  <c r="C21"/>
  <c r="C20"/>
  <c r="C19"/>
  <c r="C18"/>
  <c r="C17"/>
  <c r="C16"/>
  <c r="C15"/>
  <c r="C14"/>
  <c r="C13"/>
  <c r="C10"/>
  <c r="C9"/>
  <c r="C8" i="55" l="1"/>
  <c r="C23"/>
  <c r="C12"/>
  <c r="C37"/>
  <c r="C35" l="1"/>
  <c r="C36" s="1"/>
  <c r="C38" s="1"/>
  <c r="C23" i="54" l="1"/>
  <c r="C12"/>
  <c r="C8"/>
  <c r="C23" i="53"/>
  <c r="C12"/>
  <c r="C23" i="52"/>
  <c r="C12"/>
  <c r="C23" i="51"/>
  <c r="C12"/>
  <c r="C23" i="50"/>
  <c r="C12"/>
  <c r="C23" i="49"/>
  <c r="C12"/>
  <c r="C23" i="48"/>
  <c r="C12"/>
  <c r="C23" i="47"/>
  <c r="C12"/>
  <c r="C23" i="46"/>
  <c r="C12"/>
  <c r="C23" i="45"/>
  <c r="C12"/>
  <c r="C8" i="43"/>
  <c r="C23" i="44"/>
  <c r="C12"/>
  <c r="C8"/>
  <c r="C23" i="43"/>
  <c r="C12"/>
  <c r="C23" i="42"/>
  <c r="C12"/>
  <c r="C8"/>
  <c r="C23" i="41"/>
  <c r="C12"/>
  <c r="C37" i="39"/>
  <c r="C23" i="40"/>
  <c r="C12"/>
  <c r="C23" i="39"/>
  <c r="C12"/>
  <c r="C37" i="37"/>
  <c r="C23"/>
  <c r="C12"/>
  <c r="C8" i="36"/>
  <c r="C23"/>
  <c r="C12"/>
  <c r="C37" i="34"/>
  <c r="C37" i="35"/>
  <c r="C23"/>
  <c r="C12"/>
  <c r="C23" i="34"/>
  <c r="C12"/>
  <c r="C37" i="33"/>
  <c r="C23"/>
  <c r="C12"/>
  <c r="C37" i="32"/>
  <c r="C37" i="31"/>
  <c r="C23" i="32"/>
  <c r="C12"/>
  <c r="C23" i="31"/>
  <c r="C12"/>
  <c r="C37" i="30"/>
  <c r="C37" i="29"/>
  <c r="C37" i="28"/>
  <c r="C23" i="30"/>
  <c r="C12"/>
  <c r="C23" i="29"/>
  <c r="C12"/>
  <c r="C23" i="28"/>
  <c r="C12"/>
  <c r="C37" i="27"/>
  <c r="C8" i="26"/>
  <c r="C8" i="25"/>
  <c r="C37" i="24"/>
  <c r="C23" i="27"/>
  <c r="C12"/>
  <c r="C23" i="26"/>
  <c r="C12"/>
  <c r="C37"/>
  <c r="C23" i="25"/>
  <c r="C12"/>
  <c r="C23" i="24"/>
  <c r="C12"/>
  <c r="C8" i="23"/>
  <c r="C23"/>
  <c r="C12"/>
  <c r="C37" i="22"/>
  <c r="C37" i="21"/>
  <c r="C37" i="20"/>
  <c r="C37" i="19"/>
  <c r="C37" i="18"/>
  <c r="C23" i="22"/>
  <c r="C12"/>
  <c r="C23" i="21"/>
  <c r="C12"/>
  <c r="C23" i="20"/>
  <c r="C12"/>
  <c r="C23" i="19"/>
  <c r="C12"/>
  <c r="C23" i="18"/>
  <c r="C12"/>
  <c r="C37" i="17"/>
  <c r="C37" i="16"/>
  <c r="C37" i="15"/>
  <c r="C37" i="14"/>
  <c r="C23" i="17"/>
  <c r="C12"/>
  <c r="C23" i="16"/>
  <c r="C12"/>
  <c r="C23" i="15"/>
  <c r="C12"/>
  <c r="C23" i="14"/>
  <c r="C12"/>
  <c r="C8" i="41" l="1"/>
  <c r="C37" i="25"/>
  <c r="C37" i="36"/>
  <c r="C8" i="45"/>
  <c r="C8" i="46"/>
  <c r="C8" i="47"/>
  <c r="C8" i="48"/>
  <c r="C8" i="49"/>
  <c r="C8" i="52"/>
  <c r="C8" i="53"/>
  <c r="C35" i="31"/>
  <c r="C36" s="1"/>
  <c r="C38" s="1"/>
  <c r="C35" i="53"/>
  <c r="C36" s="1"/>
  <c r="C35" i="52"/>
  <c r="C36" s="1"/>
  <c r="C35" i="51"/>
  <c r="C36" s="1"/>
  <c r="C35" i="50"/>
  <c r="C35" i="49"/>
  <c r="C36" s="1"/>
  <c r="C35" i="48"/>
  <c r="C35" i="47"/>
  <c r="C36" s="1"/>
  <c r="C35" i="46"/>
  <c r="C36" s="1"/>
  <c r="C35" i="44"/>
  <c r="C35" i="45"/>
  <c r="C36" s="1"/>
  <c r="C35" i="43"/>
  <c r="C36" s="1"/>
  <c r="C35" i="42"/>
  <c r="C36" s="1"/>
  <c r="C35" i="41"/>
  <c r="C36" s="1"/>
  <c r="C35" i="40"/>
  <c r="C35" i="39"/>
  <c r="C35" i="37"/>
  <c r="C36" s="1"/>
  <c r="C38" s="1"/>
  <c r="C35" i="14"/>
  <c r="C35" i="15"/>
  <c r="C35" i="16"/>
  <c r="C35" i="17"/>
  <c r="C35" i="18"/>
  <c r="C36" s="1"/>
  <c r="C35" i="19"/>
  <c r="C36" s="1"/>
  <c r="C35" i="20"/>
  <c r="C35" i="21"/>
  <c r="C36" s="1"/>
  <c r="C38" s="1"/>
  <c r="C35" i="22"/>
  <c r="C36" s="1"/>
  <c r="C35" i="23"/>
  <c r="C36" s="1"/>
  <c r="C35" i="24"/>
  <c r="C35" i="25"/>
  <c r="C35" i="26"/>
  <c r="C35" i="27"/>
  <c r="C35" i="28"/>
  <c r="C36" s="1"/>
  <c r="C35" i="29"/>
  <c r="C36" s="1"/>
  <c r="C38" s="1"/>
  <c r="C35" i="30"/>
  <c r="C36" s="1"/>
  <c r="C38" s="1"/>
  <c r="C35" i="32"/>
  <c r="C35" i="33"/>
  <c r="C36" s="1"/>
  <c r="C35" i="34"/>
  <c r="C35" i="35"/>
  <c r="C36" s="1"/>
  <c r="C8" i="20"/>
  <c r="C35" i="54"/>
  <c r="C36" s="1"/>
  <c r="C36" i="48"/>
  <c r="C37" i="54"/>
  <c r="C37" i="53"/>
  <c r="C38" s="1"/>
  <c r="C37" i="52"/>
  <c r="C8" i="51"/>
  <c r="C37"/>
  <c r="C38" s="1"/>
  <c r="C8" i="50"/>
  <c r="C36"/>
  <c r="C37"/>
  <c r="C37" i="49"/>
  <c r="C37" i="48"/>
  <c r="C37" i="47"/>
  <c r="C38" s="1"/>
  <c r="C37" i="46"/>
  <c r="C36" i="44"/>
  <c r="C37" i="45"/>
  <c r="C38" s="1"/>
  <c r="C37" i="44"/>
  <c r="C37" i="43"/>
  <c r="C38" s="1"/>
  <c r="C37" i="42"/>
  <c r="C37" i="41"/>
  <c r="C38" s="1"/>
  <c r="C8" i="40"/>
  <c r="C36"/>
  <c r="C8" i="39"/>
  <c r="C36"/>
  <c r="C38" s="1"/>
  <c r="C37" i="40"/>
  <c r="C8" i="37"/>
  <c r="C35" i="36"/>
  <c r="C36" s="1"/>
  <c r="C8" i="34"/>
  <c r="C36"/>
  <c r="C38" s="1"/>
  <c r="C38" i="35"/>
  <c r="C8"/>
  <c r="C8" i="33"/>
  <c r="C38"/>
  <c r="C8" i="32"/>
  <c r="C36"/>
  <c r="C38" s="1"/>
  <c r="C8" i="31"/>
  <c r="C8" i="30"/>
  <c r="C8" i="29"/>
  <c r="C8" i="28"/>
  <c r="C38"/>
  <c r="C8" i="27"/>
  <c r="C36"/>
  <c r="C38" s="1"/>
  <c r="C36" i="26"/>
  <c r="C38" s="1"/>
  <c r="C36" i="25"/>
  <c r="C38" s="1"/>
  <c r="C8" i="24"/>
  <c r="C36"/>
  <c r="C38" s="1"/>
  <c r="C37" i="23"/>
  <c r="C38" s="1"/>
  <c r="C8" i="22"/>
  <c r="C38"/>
  <c r="C8" i="21"/>
  <c r="C8" i="19"/>
  <c r="C38"/>
  <c r="C8" i="18"/>
  <c r="C38"/>
  <c r="C8" i="17"/>
  <c r="C36"/>
  <c r="C38" s="1"/>
  <c r="C8" i="16"/>
  <c r="C36"/>
  <c r="C38" s="1"/>
  <c r="C8" i="15"/>
  <c r="C36"/>
  <c r="C38" s="1"/>
  <c r="C8" i="14"/>
  <c r="C36"/>
  <c r="C38" s="1"/>
  <c r="C38" i="46" l="1"/>
  <c r="C38" i="42"/>
  <c r="C38" i="49"/>
  <c r="C38" i="36"/>
  <c r="C38" i="52"/>
  <c r="C38" i="40"/>
  <c r="C36" i="20"/>
  <c r="C38" s="1"/>
  <c r="C38" i="48"/>
  <c r="C38" i="54"/>
  <c r="C38" i="50"/>
  <c r="C38" i="44"/>
  <c r="C23" i="13"/>
  <c r="C12"/>
  <c r="C37"/>
  <c r="C23" i="12"/>
  <c r="C12"/>
  <c r="C37"/>
  <c r="C8"/>
  <c r="C23" i="11"/>
  <c r="C12"/>
  <c r="C37"/>
  <c r="C37" i="8"/>
  <c r="C23"/>
  <c r="C12"/>
  <c r="C37" i="7"/>
  <c r="C23"/>
  <c r="C12"/>
  <c r="C35" l="1"/>
  <c r="C36" s="1"/>
  <c r="C38" s="1"/>
  <c r="C35" i="8"/>
  <c r="C36" s="1"/>
  <c r="C38" s="1"/>
  <c r="C35" i="11"/>
  <c r="C36" s="1"/>
  <c r="C38" s="1"/>
  <c r="C35" i="12"/>
  <c r="C36" s="1"/>
  <c r="C38" s="1"/>
  <c r="C35" i="13"/>
  <c r="C36" s="1"/>
  <c r="C38" s="1"/>
  <c r="C8" i="11"/>
  <c r="C8" i="13"/>
  <c r="C8" i="8"/>
  <c r="C8" i="7"/>
  <c r="C23" i="5" l="1"/>
  <c r="C12"/>
  <c r="C37"/>
  <c r="C8"/>
  <c r="C37" i="4"/>
  <c r="C23"/>
  <c r="C12"/>
  <c r="C12" i="1"/>
  <c r="C35" i="5" l="1"/>
  <c r="C36" s="1"/>
  <c r="C38" s="1"/>
  <c r="C35" i="4"/>
  <c r="C23" i="1"/>
  <c r="I12" i="2"/>
  <c r="G9"/>
  <c r="F10"/>
  <c r="G10" s="1"/>
  <c r="F9"/>
  <c r="G8"/>
  <c r="E12"/>
  <c r="I19"/>
  <c r="I18"/>
  <c r="I17"/>
  <c r="I16"/>
  <c r="I20" s="1"/>
  <c r="C35" i="1" l="1"/>
  <c r="G11" i="2"/>
  <c r="F11"/>
  <c r="C37" i="1" l="1"/>
  <c r="C8" i="4"/>
  <c r="C36"/>
  <c r="C38" s="1"/>
  <c r="C36" i="1" l="1"/>
  <c r="C38" s="1"/>
  <c r="C8"/>
</calcChain>
</file>

<file path=xl/sharedStrings.xml><?xml version="1.0" encoding="utf-8"?>
<sst xmlns="http://schemas.openxmlformats.org/spreadsheetml/2006/main" count="3345" uniqueCount="127">
  <si>
    <t>Задолженность населения на 01.01.2013г.</t>
  </si>
  <si>
    <t>Задолженность населения на 31.12.2013г.</t>
  </si>
  <si>
    <t>Начислено</t>
  </si>
  <si>
    <t>Оплачено</t>
  </si>
  <si>
    <t>Остаток денежных средств по дому без учёта задолженности на 01.01.2013г.</t>
  </si>
  <si>
    <t>Остаток денежных средств по дому с учётом задолженности на 01.01.2013г.</t>
  </si>
  <si>
    <t>Расходы:</t>
  </si>
  <si>
    <t xml:space="preserve">Дератизация и дезинсекция                            </t>
  </si>
  <si>
    <t>Содержание общего имущества МКД:</t>
  </si>
  <si>
    <t xml:space="preserve">Текущий ремонт общего имущества МКД :                      </t>
  </si>
  <si>
    <t>Остаток денежных средств по дому без учёта задолженности на 31.12.2013г.</t>
  </si>
  <si>
    <t>Остаток денежных средств по дому с учётом задолженности на 31.12.2013г.</t>
  </si>
  <si>
    <t>СТОИМОСТИ РАБОТ И УСЛУГ ПО СОДЕРЖАНИЮ </t>
  </si>
  <si>
    <t>ОБЩЕГО ИМУЩЕСТВА СОБСТВЕННИКОВ  МКД</t>
  </si>
  <si>
    <t>Наименование работ и услуг по содержанию общего имущества собственников</t>
  </si>
  <si>
    <t>Стоимость работ и услуг, руб/м2</t>
  </si>
  <si>
    <t>Содержание придомовой территории</t>
  </si>
  <si>
    <t>Текущий ремонт общего имущества</t>
  </si>
  <si>
    <t>Техническое обслуживание общего имущества</t>
  </si>
  <si>
    <t>Услуги управления</t>
  </si>
  <si>
    <t>ИТОГО</t>
  </si>
  <si>
    <t>ПЕРЕЧЕНЬ</t>
  </si>
  <si>
    <t>на 2013 год</t>
  </si>
  <si>
    <t>общеэк</t>
  </si>
  <si>
    <t>прибыль</t>
  </si>
  <si>
    <t xml:space="preserve">Содержание придомовой территории                   </t>
  </si>
  <si>
    <t>Многоквартирный дом (адрес): ул.Мира дом 30</t>
  </si>
  <si>
    <t>Администрация ООО УК "Стройгарант"</t>
  </si>
  <si>
    <t>Прочистка канализационной сети</t>
  </si>
  <si>
    <t>Прочистка вентиляции</t>
  </si>
  <si>
    <t>Ликвидация воздушных пробок</t>
  </si>
  <si>
    <t>Уборка снега с крыши</t>
  </si>
  <si>
    <t>Ремонт канализационной сети</t>
  </si>
  <si>
    <t>Ремонт подъездов</t>
  </si>
  <si>
    <t>Ремонт крыши</t>
  </si>
  <si>
    <t>Ремонт козырьков</t>
  </si>
  <si>
    <t>Ремонт дверей</t>
  </si>
  <si>
    <t>Электротехнические работы</t>
  </si>
  <si>
    <t>Аварийные работы</t>
  </si>
  <si>
    <t>Вывоз твердых бытовых отходов</t>
  </si>
  <si>
    <t>Обслуживание внутридомового газового оборудования</t>
  </si>
  <si>
    <t>Ремонт системы отопления</t>
  </si>
  <si>
    <t>Наименование</t>
  </si>
  <si>
    <t>Стоимость, руб.</t>
  </si>
  <si>
    <t>№</t>
  </si>
  <si>
    <t>Ремонт межпанельных швов</t>
  </si>
  <si>
    <t>Строительные работы</t>
  </si>
  <si>
    <t xml:space="preserve">Работы по благоустройству территории </t>
  </si>
  <si>
    <t>Ремонт водопроводной сети</t>
  </si>
  <si>
    <t xml:space="preserve">Расходы по управлению жилым домом (6 %)  (услуги по начислению и сбору платы, оформление договорных отношений с собственниками, выдача справок, распечатка и доставка квитанций и т.д.)                                                      </t>
  </si>
  <si>
    <t>Отчет о выполнении договора управления за 2013 год ООО УК "Стройгарант"                                           перед собственниками помещений многоквартирных домов</t>
  </si>
  <si>
    <t>Итого расходов: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</si>
  <si>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</si>
  <si>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</si>
  <si>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</si>
  <si>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</si>
  <si>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</si>
  <si>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</si>
  <si>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</si>
  <si>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</si>
  <si>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</si>
  <si>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</si>
  <si>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</si>
  <si>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</si>
  <si>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</si>
  <si>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</si>
  <si>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</si>
  <si>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</si>
  <si>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</si>
  <si>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</si>
  <si>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Площадь жилых помещений многоквартирного дома, м2</t>
  </si>
  <si>
    <t>Многоквартирный дом (адрес): ул.1Мая дом 131</t>
  </si>
  <si>
    <t>Многоквартирный дом (адрес): ул.Мира дом 28а</t>
  </si>
  <si>
    <t>Многоквартирный дом (адрес): ул.Мира дом 28</t>
  </si>
  <si>
    <t>Многоквартирный дом (адрес): ул.Ленина дом 48</t>
  </si>
  <si>
    <t>Многоквартирный дом (адрес): ул.Ленина дом 46</t>
  </si>
  <si>
    <t>Многоквартирный дом (адрес): ул.Ленина дом 44</t>
  </si>
  <si>
    <t>Многоквартирный дом (адрес): ул.Ленина дом 40</t>
  </si>
  <si>
    <t>Многоквартирный дом (адрес): ул.Ленина дом 38а</t>
  </si>
  <si>
    <t>Многоквартирный дом (адрес): ул.Ленина дом 38</t>
  </si>
  <si>
    <t>Многоквартирный дом (адрес): ул.Ленина дом 34</t>
  </si>
  <si>
    <t>Многоквартирный дом (адрес): ул.Ленина дом 32</t>
  </si>
  <si>
    <t>Многоквартирный дом (адрес): ул.Ленина дом 24</t>
  </si>
  <si>
    <t>Многоквартирный дом (адрес): ул.Ленина дом 22а</t>
  </si>
  <si>
    <t>Многоквартирный дом (адрес): ул.Ленина дом 22</t>
  </si>
  <si>
    <t>Многоквартирный дом (адрес): ул.Ленина дом 20</t>
  </si>
  <si>
    <t>Многоквартирный дом (адрес): ул.Ленина дом 18а</t>
  </si>
  <si>
    <t>Многоквартирный дом (адрес): ул.Ленина дом 18</t>
  </si>
  <si>
    <t>Многоквартирный дом (адрес): ул.Ленина дом 16</t>
  </si>
  <si>
    <t>Многоквартирный дом (адрес): ул.Ленина дом 14</t>
  </si>
  <si>
    <t>Многоквартирный дом (адрес): ул.Ленина дом 12</t>
  </si>
  <si>
    <t>Многоквартирный дом (адрес): ул.Ленина дом 10</t>
  </si>
  <si>
    <t>Многоквартирный дом (адрес): ул.Ленина дом 6</t>
  </si>
  <si>
    <t>Многоквартирный дом (адрес): ул.Ленина дом 4</t>
  </si>
  <si>
    <t>Многоквартирный дом (адрес): ул.Ленина дом 2б</t>
  </si>
  <si>
    <t>Многоквартирный дом (адрес): ул.Ленина дом 2а</t>
  </si>
  <si>
    <t>Многоквартирный дом (адрес): ул.Ленина дом 2</t>
  </si>
  <si>
    <t>Многоквартирный дом (адрес): ул.Больничная дом 4</t>
  </si>
  <si>
    <t>Многоквартирный дом (адрес): ул. 50 лет ВЛКСМ дом 25</t>
  </si>
  <si>
    <t>Многоквартирный дом (адрес): ул. 50 лет ВЛКСМ дом 23</t>
  </si>
  <si>
    <t>Многоквартирный дом (адрес): ул.Мира дом 30а</t>
  </si>
  <si>
    <t>Многоквартирный дом (адрес): пер.Школьный дом 5</t>
  </si>
  <si>
    <t>Многоквартирный дом (адрес): пер.Школьный дом 13</t>
  </si>
  <si>
    <t>Многоквартирный дом (адрес): пер.Школьный дом 15</t>
  </si>
  <si>
    <t>Многоквартирный дом (адрес): ул.1Мая дом 127</t>
  </si>
  <si>
    <t>Многоквартирный дом (адрес): ул.1Мая дом 129</t>
  </si>
  <si>
    <t>Многоквартирный дом (адрес): ул.1Мая дом 133</t>
  </si>
  <si>
    <t>Многоквартирный дом (адрес): ул.1Мая дом 133а</t>
  </si>
  <si>
    <t>Многоквартирный дом (адрес): ул.1Мая дом 145</t>
  </si>
  <si>
    <t>Многоквартирный дом (адрес): ул.1Мая дом 147</t>
  </si>
  <si>
    <t>Многоквартирный дом (адрес): ул.1Мая дом 149</t>
  </si>
  <si>
    <t>Многоквартирный дом (адрес): ул.1Мая дом 151</t>
  </si>
  <si>
    <t>Многоквартирный дом (адрес): ул.1Мая дом 153</t>
  </si>
  <si>
    <t>Многоквартирный дом (адрес): ул.1Мая дом 155</t>
  </si>
  <si>
    <t>Многоквартирный дом (адрес): ул.1Мая дом 159</t>
  </si>
  <si>
    <t>Многоквартирный дом (адрес): ул.1Мая дом 160</t>
  </si>
  <si>
    <t>Многоквартирный дом (адрес): ул.Набережная дом 3</t>
  </si>
  <si>
    <t>Многоквартирный дом (адрес): Всего</t>
  </si>
  <si>
    <t>Многоквартирный дом (адрес): ул.Ленина дом 8</t>
  </si>
  <si>
    <t xml:space="preserve">                                                    I. Жилищные услуги</t>
  </si>
  <si>
    <t xml:space="preserve">                                                    II.  Коммунальные услуги</t>
  </si>
  <si>
    <t>Задолженность населения на 01.09.2012г.</t>
  </si>
  <si>
    <t>Начислено за коммунальные услуги:</t>
  </si>
  <si>
    <t>водоснабжение</t>
  </si>
  <si>
    <t>водоотведение</t>
  </si>
  <si>
    <t>Оплачено за коммунальные услуги:</t>
  </si>
  <si>
    <t>Задолженность населения на 31.12.2012г.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</si>
</sst>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1" fillId="0" borderId="1" xfId="0" applyNumberFormat="1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2" fontId="1" fillId="0" borderId="0" xfId="0" applyNumberFormat="1" applyFont="1" applyAlignment="1">
      <alignment horizontal="left" vertical="top" wrapText="1"/>
    </xf>
    <xf numFmtId="2" fontId="1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left" wrapText="1"/>
    </xf>
    <xf numFmtId="0" fontId="5" fillId="0" borderId="0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/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164" fontId="1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2" fontId="8" fillId="0" borderId="1" xfId="0" applyNumberFormat="1" applyFont="1" applyBorder="1"/>
    <xf numFmtId="0" fontId="9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3" fillId="0" borderId="6" xfId="0" applyFont="1" applyBorder="1" applyAlignment="1">
      <alignment horizontal="center" vertical="top" wrapText="1"/>
    </xf>
    <xf numFmtId="2" fontId="1" fillId="0" borderId="2" xfId="0" applyNumberFormat="1" applyFont="1" applyBorder="1"/>
    <xf numFmtId="0" fontId="7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85;&#1091;&#1090;&#1088;&#1077;&#1085;&#1085;&#1080;&#1077;/2012&#1075;/&#1054;&#1090;&#1095;&#1077;&#1090;%20&#1087;&#1086;%20&#1076;&#1086;&#1084;&#1072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л.50 лет ВЛКСМ 23"/>
      <sheetName val="ул.50 лет ВЛКСМ 25"/>
      <sheetName val="ул.Больничная 4"/>
      <sheetName val="ул.Ленина 2"/>
      <sheetName val="ул.Ленина 2а"/>
      <sheetName val="ул.Ленина 2б"/>
      <sheetName val="ул.Ленина 4"/>
      <sheetName val="ул.Ленина 6"/>
      <sheetName val="ул.Ленина 8"/>
      <sheetName val="ул.Ленина 10"/>
      <sheetName val="ул.Ленина 12"/>
      <sheetName val="ул.Ленина 14"/>
      <sheetName val="ул.Ленина 16"/>
      <sheetName val="ул.Ленина 18"/>
      <sheetName val="ул.Ленина 18а"/>
      <sheetName val="ул.Ленина 20"/>
      <sheetName val="ул.Ленина 22"/>
      <sheetName val="ул.Ленина 22а"/>
      <sheetName val="ул.Ленина 24"/>
      <sheetName val="ул.Ленина 32"/>
      <sheetName val="ул.Ленина 34"/>
      <sheetName val="ул.Ленина 38"/>
      <sheetName val="ул.Ленина 38а"/>
      <sheetName val="ул.Ленина 40"/>
      <sheetName val="ул.Ленина 44"/>
      <sheetName val="ул.Ленина 46"/>
      <sheetName val="ул.Ленина 48"/>
      <sheetName val="ул.Мира 28"/>
      <sheetName val="ул.Мира 28а"/>
      <sheetName val="ул.Мира 30"/>
      <sheetName val="ул.Мира 30а"/>
      <sheetName val="пер.Школьный 5"/>
      <sheetName val="пер.Школьный 13"/>
      <sheetName val="пер.Школьный 15"/>
      <sheetName val="ул.1Мая 127"/>
      <sheetName val="ул.1Мая 129"/>
      <sheetName val="ул.1Мая 131"/>
      <sheetName val="ул.1Мая 133"/>
      <sheetName val="ул.1Мая 133а"/>
      <sheetName val="ул.1Мая 145"/>
      <sheetName val="ул.1Мая 147"/>
      <sheetName val="ул.1Мая 149"/>
      <sheetName val="ул.1Мая 151"/>
      <sheetName val="ул.1Мая 153"/>
      <sheetName val="ул.1Мая 155"/>
      <sheetName val="ул.1Мая 159"/>
      <sheetName val="ул.1Мая 160"/>
      <sheetName val="ул.Набережная 3"/>
      <sheetName val="Свод за 2012г"/>
      <sheetName val="Лист2"/>
      <sheetName val="Лист3"/>
    </sheetNames>
    <sheetDataSet>
      <sheetData sheetId="0">
        <row r="36">
          <cell r="C36">
            <v>9376.68</v>
          </cell>
        </row>
        <row r="37">
          <cell r="C37">
            <v>11258.899999999998</v>
          </cell>
        </row>
        <row r="47">
          <cell r="C47">
            <v>5688.7599999999984</v>
          </cell>
        </row>
      </sheetData>
      <sheetData sheetId="1">
        <row r="36">
          <cell r="C36">
            <v>17528.32</v>
          </cell>
        </row>
        <row r="37">
          <cell r="C37">
            <v>14798.560000000001</v>
          </cell>
        </row>
        <row r="47">
          <cell r="C47">
            <v>8717.3399999999965</v>
          </cell>
        </row>
      </sheetData>
      <sheetData sheetId="2">
        <row r="36">
          <cell r="C36">
            <v>16293.66</v>
          </cell>
        </row>
        <row r="37">
          <cell r="C37">
            <v>9718.9200000000019</v>
          </cell>
        </row>
        <row r="47">
          <cell r="C47">
            <v>3849.66</v>
          </cell>
        </row>
      </sheetData>
      <sheetData sheetId="3">
        <row r="36">
          <cell r="C36">
            <v>12214.079999999998</v>
          </cell>
        </row>
        <row r="37">
          <cell r="C37">
            <v>11749.509999999998</v>
          </cell>
        </row>
        <row r="47">
          <cell r="C47">
            <v>3509.0599999999977</v>
          </cell>
        </row>
      </sheetData>
      <sheetData sheetId="4">
        <row r="36">
          <cell r="C36">
            <v>9881.4399999999987</v>
          </cell>
        </row>
        <row r="37">
          <cell r="C37">
            <v>7936.09</v>
          </cell>
        </row>
        <row r="47">
          <cell r="C47">
            <v>6104.5499999999993</v>
          </cell>
        </row>
      </sheetData>
      <sheetData sheetId="5">
        <row r="36">
          <cell r="C36">
            <v>-235.42000000000189</v>
          </cell>
        </row>
        <row r="37">
          <cell r="C37">
            <v>11777.7</v>
          </cell>
        </row>
        <row r="47">
          <cell r="C47">
            <v>6208.83</v>
          </cell>
        </row>
      </sheetData>
      <sheetData sheetId="6">
        <row r="36">
          <cell r="C36">
            <v>11095.43</v>
          </cell>
        </row>
        <row r="37">
          <cell r="C37">
            <v>11886.650000000001</v>
          </cell>
        </row>
        <row r="47">
          <cell r="C47">
            <v>7019.27</v>
          </cell>
        </row>
      </sheetData>
      <sheetData sheetId="7">
        <row r="36">
          <cell r="C36">
            <v>6079.0600000000049</v>
          </cell>
        </row>
        <row r="37">
          <cell r="C37">
            <v>9442.8300000000017</v>
          </cell>
        </row>
        <row r="47">
          <cell r="C47">
            <v>5162.8099999999977</v>
          </cell>
        </row>
      </sheetData>
      <sheetData sheetId="8">
        <row r="36">
          <cell r="C36">
            <v>17393.96</v>
          </cell>
        </row>
        <row r="37">
          <cell r="C37">
            <v>14149.55</v>
          </cell>
        </row>
        <row r="47">
          <cell r="C47">
            <v>5519.17</v>
          </cell>
        </row>
      </sheetData>
      <sheetData sheetId="9">
        <row r="36">
          <cell r="C36">
            <v>4818.5700000000033</v>
          </cell>
        </row>
        <row r="37">
          <cell r="C37">
            <v>5240.8300000000017</v>
          </cell>
        </row>
        <row r="47">
          <cell r="C47">
            <v>1845.9599999999991</v>
          </cell>
        </row>
      </sheetData>
      <sheetData sheetId="10">
        <row r="36">
          <cell r="C36">
            <v>1290.4599999999991</v>
          </cell>
        </row>
        <row r="37">
          <cell r="C37">
            <v>4970.8700000000008</v>
          </cell>
        </row>
        <row r="47">
          <cell r="C47">
            <v>5180.9500000000007</v>
          </cell>
        </row>
      </sheetData>
      <sheetData sheetId="11">
        <row r="36">
          <cell r="C36">
            <v>6007.7599999999984</v>
          </cell>
        </row>
        <row r="37">
          <cell r="C37">
            <v>4938.5899999999983</v>
          </cell>
        </row>
        <row r="47">
          <cell r="C47">
            <v>4425.7300000000005</v>
          </cell>
        </row>
      </sheetData>
      <sheetData sheetId="12">
        <row r="36">
          <cell r="C36">
            <v>11747.08</v>
          </cell>
        </row>
        <row r="37">
          <cell r="C37">
            <v>11274.140000000001</v>
          </cell>
        </row>
        <row r="47">
          <cell r="C47">
            <v>6698.75</v>
          </cell>
        </row>
      </sheetData>
      <sheetData sheetId="13">
        <row r="36">
          <cell r="C36">
            <v>11184.81</v>
          </cell>
        </row>
        <row r="37">
          <cell r="C37">
            <v>7046.4699999999975</v>
          </cell>
        </row>
        <row r="47">
          <cell r="C47">
            <v>4032.8099999999977</v>
          </cell>
        </row>
      </sheetData>
      <sheetData sheetId="14">
        <row r="36">
          <cell r="C36">
            <v>-14575.45</v>
          </cell>
        </row>
        <row r="37">
          <cell r="C37">
            <v>14979.12</v>
          </cell>
        </row>
        <row r="47">
          <cell r="C47">
            <v>7576.84</v>
          </cell>
        </row>
      </sheetData>
      <sheetData sheetId="15">
        <row r="36">
          <cell r="C36">
            <v>3085.5699999999997</v>
          </cell>
        </row>
        <row r="37">
          <cell r="C37">
            <v>3986.5399999999991</v>
          </cell>
        </row>
        <row r="47">
          <cell r="C47">
            <v>1431.8799999999992</v>
          </cell>
        </row>
      </sheetData>
      <sheetData sheetId="16">
        <row r="36">
          <cell r="C36">
            <v>8675.2299999999959</v>
          </cell>
        </row>
        <row r="37">
          <cell r="C37">
            <v>9791.9599999999991</v>
          </cell>
        </row>
        <row r="47">
          <cell r="C47">
            <v>3425.34</v>
          </cell>
        </row>
      </sheetData>
      <sheetData sheetId="17">
        <row r="36">
          <cell r="C36">
            <v>-66657.279999999999</v>
          </cell>
        </row>
        <row r="37">
          <cell r="C37">
            <v>11161.23</v>
          </cell>
        </row>
        <row r="47">
          <cell r="C47">
            <v>7150.41</v>
          </cell>
        </row>
      </sheetData>
      <sheetData sheetId="18">
        <row r="36">
          <cell r="C36">
            <v>6446.7100000000028</v>
          </cell>
        </row>
        <row r="37">
          <cell r="C37">
            <v>12400.260000000002</v>
          </cell>
        </row>
        <row r="47">
          <cell r="C47">
            <v>4544.5599999999995</v>
          </cell>
        </row>
      </sheetData>
      <sheetData sheetId="19">
        <row r="36">
          <cell r="C36">
            <v>203.34999999999854</v>
          </cell>
        </row>
        <row r="37">
          <cell r="C37">
            <v>15676.580000000002</v>
          </cell>
        </row>
        <row r="47">
          <cell r="C47">
            <v>8070.32</v>
          </cell>
        </row>
      </sheetData>
      <sheetData sheetId="20">
        <row r="36">
          <cell r="C36">
            <v>11649.249999999996</v>
          </cell>
        </row>
        <row r="37">
          <cell r="C37">
            <v>13169.549999999996</v>
          </cell>
        </row>
        <row r="47">
          <cell r="C47">
            <v>6115.59</v>
          </cell>
        </row>
      </sheetData>
      <sheetData sheetId="21">
        <row r="36">
          <cell r="C36">
            <v>-15719.319999999992</v>
          </cell>
        </row>
        <row r="37">
          <cell r="C37">
            <v>15888.69</v>
          </cell>
        </row>
        <row r="47">
          <cell r="C47">
            <v>11973.32</v>
          </cell>
        </row>
      </sheetData>
      <sheetData sheetId="22">
        <row r="36">
          <cell r="C36">
            <v>6235.1200000000008</v>
          </cell>
        </row>
        <row r="37">
          <cell r="C37">
            <v>8761.3900000000012</v>
          </cell>
        </row>
        <row r="47">
          <cell r="C47">
            <v>1739.6899999999996</v>
          </cell>
        </row>
      </sheetData>
      <sheetData sheetId="23">
        <row r="36">
          <cell r="C36">
            <v>2479.0800000000017</v>
          </cell>
        </row>
        <row r="37">
          <cell r="C37">
            <v>13232.8</v>
          </cell>
        </row>
        <row r="47">
          <cell r="C47">
            <v>10425.98</v>
          </cell>
        </row>
      </sheetData>
      <sheetData sheetId="24">
        <row r="36">
          <cell r="C36">
            <v>-2560.6800000000003</v>
          </cell>
        </row>
        <row r="37">
          <cell r="C37">
            <v>19734.630000000005</v>
          </cell>
        </row>
        <row r="47">
          <cell r="C47">
            <v>11700.880000000001</v>
          </cell>
        </row>
      </sheetData>
      <sheetData sheetId="25">
        <row r="36">
          <cell r="C36">
            <v>7215.2100000000009</v>
          </cell>
        </row>
        <row r="37">
          <cell r="C37">
            <v>11566.8</v>
          </cell>
        </row>
        <row r="47">
          <cell r="C47">
            <v>11201.150000000001</v>
          </cell>
        </row>
      </sheetData>
      <sheetData sheetId="26">
        <row r="36">
          <cell r="C36">
            <v>6736.510000000002</v>
          </cell>
        </row>
        <row r="37">
          <cell r="C37">
            <v>16626.670000000002</v>
          </cell>
        </row>
        <row r="47">
          <cell r="C47">
            <v>5214.1399999999976</v>
          </cell>
        </row>
      </sheetData>
      <sheetData sheetId="27">
        <row r="36">
          <cell r="C36">
            <v>6652.9400000000023</v>
          </cell>
        </row>
        <row r="37">
          <cell r="C37">
            <v>12977.82</v>
          </cell>
        </row>
        <row r="47">
          <cell r="C47">
            <v>4461.6200000000026</v>
          </cell>
        </row>
      </sheetData>
      <sheetData sheetId="28">
        <row r="36">
          <cell r="C36">
            <v>20033.639999999996</v>
          </cell>
        </row>
        <row r="37">
          <cell r="C37">
            <v>12387.379999999997</v>
          </cell>
        </row>
        <row r="47">
          <cell r="C47">
            <v>5909.93</v>
          </cell>
        </row>
      </sheetData>
      <sheetData sheetId="29">
        <row r="36">
          <cell r="C36">
            <v>-5572.3600000000006</v>
          </cell>
        </row>
        <row r="37">
          <cell r="C37">
            <v>13006.86</v>
          </cell>
        </row>
        <row r="47">
          <cell r="C47">
            <v>9363.1500000000015</v>
          </cell>
        </row>
      </sheetData>
      <sheetData sheetId="30">
        <row r="36">
          <cell r="C36">
            <v>4764.7599999999948</v>
          </cell>
        </row>
        <row r="37">
          <cell r="C37">
            <v>14947.269999999997</v>
          </cell>
        </row>
        <row r="47">
          <cell r="C47">
            <v>6740.010000000002</v>
          </cell>
        </row>
      </sheetData>
      <sheetData sheetId="31">
        <row r="36">
          <cell r="C36">
            <v>-77055.839999999967</v>
          </cell>
        </row>
        <row r="37">
          <cell r="C37">
            <v>18366.36</v>
          </cell>
        </row>
        <row r="47">
          <cell r="C47">
            <v>18725.970000000008</v>
          </cell>
        </row>
      </sheetData>
      <sheetData sheetId="32">
        <row r="36">
          <cell r="C36">
            <v>12167.989999999998</v>
          </cell>
        </row>
        <row r="37">
          <cell r="C37">
            <v>13634.07</v>
          </cell>
        </row>
        <row r="47">
          <cell r="C47">
            <v>8329.07</v>
          </cell>
        </row>
      </sheetData>
      <sheetData sheetId="33">
        <row r="36">
          <cell r="C36">
            <v>-35100.489999999991</v>
          </cell>
        </row>
        <row r="37">
          <cell r="C37">
            <v>22961.680000000004</v>
          </cell>
        </row>
        <row r="47">
          <cell r="C47">
            <v>17392.339999999997</v>
          </cell>
        </row>
      </sheetData>
      <sheetData sheetId="34">
        <row r="36">
          <cell r="C36">
            <v>8764.43</v>
          </cell>
        </row>
        <row r="37">
          <cell r="C37">
            <v>9924.5800000000017</v>
          </cell>
        </row>
        <row r="47">
          <cell r="C47">
            <v>2317.0600000000004</v>
          </cell>
        </row>
      </sheetData>
      <sheetData sheetId="35">
        <row r="36">
          <cell r="C36">
            <v>10363.01</v>
          </cell>
        </row>
        <row r="37">
          <cell r="C37">
            <v>7205.8600000000006</v>
          </cell>
        </row>
        <row r="47">
          <cell r="C47">
            <v>3459.09</v>
          </cell>
        </row>
      </sheetData>
      <sheetData sheetId="36">
        <row r="36">
          <cell r="C36">
            <v>16565.36</v>
          </cell>
        </row>
        <row r="37">
          <cell r="C37">
            <v>15540.17</v>
          </cell>
        </row>
        <row r="41">
          <cell r="C41">
            <v>16832.25</v>
          </cell>
        </row>
        <row r="47">
          <cell r="C47">
            <v>9542.26</v>
          </cell>
        </row>
      </sheetData>
      <sheetData sheetId="37">
        <row r="36">
          <cell r="C36">
            <v>10332.399999999998</v>
          </cell>
        </row>
        <row r="37">
          <cell r="C37">
            <v>9991.09</v>
          </cell>
        </row>
        <row r="47">
          <cell r="C47">
            <v>2773.130000000001</v>
          </cell>
        </row>
      </sheetData>
      <sheetData sheetId="38">
        <row r="36">
          <cell r="C36">
            <v>14635.96</v>
          </cell>
        </row>
        <row r="37">
          <cell r="C37">
            <v>14184.589999999998</v>
          </cell>
        </row>
        <row r="47">
          <cell r="C47">
            <v>6186.1900000000005</v>
          </cell>
        </row>
      </sheetData>
      <sheetData sheetId="39">
        <row r="36">
          <cell r="C36">
            <v>13027.31</v>
          </cell>
        </row>
        <row r="37">
          <cell r="C37">
            <v>11632.57</v>
          </cell>
        </row>
        <row r="47">
          <cell r="C47">
            <v>3617.5199999999986</v>
          </cell>
        </row>
      </sheetData>
      <sheetData sheetId="40">
        <row r="36">
          <cell r="C36">
            <v>4416.32</v>
          </cell>
        </row>
        <row r="37">
          <cell r="C37">
            <v>15360.880000000001</v>
          </cell>
        </row>
        <row r="47">
          <cell r="C47">
            <v>7233.45</v>
          </cell>
        </row>
      </sheetData>
      <sheetData sheetId="41">
        <row r="36">
          <cell r="C36">
            <v>37529.509999999995</v>
          </cell>
        </row>
        <row r="37">
          <cell r="C37">
            <v>48558.97</v>
          </cell>
        </row>
        <row r="47">
          <cell r="C47">
            <v>39999.549999999996</v>
          </cell>
        </row>
      </sheetData>
      <sheetData sheetId="42">
        <row r="36">
          <cell r="C36">
            <v>13631.500000000004</v>
          </cell>
        </row>
        <row r="37">
          <cell r="C37">
            <v>19284.5</v>
          </cell>
        </row>
        <row r="47">
          <cell r="C47">
            <v>10817.36</v>
          </cell>
        </row>
      </sheetData>
      <sheetData sheetId="43">
        <row r="36">
          <cell r="C36">
            <v>26464.31</v>
          </cell>
        </row>
        <row r="37">
          <cell r="C37">
            <v>16976.050000000003</v>
          </cell>
        </row>
        <row r="47">
          <cell r="C47">
            <v>7708.1399999999994</v>
          </cell>
        </row>
      </sheetData>
      <sheetData sheetId="44">
        <row r="36">
          <cell r="C36">
            <v>17766.239999999998</v>
          </cell>
        </row>
        <row r="37">
          <cell r="C37">
            <v>17366.87</v>
          </cell>
        </row>
        <row r="47">
          <cell r="C47">
            <v>8861.4199999999983</v>
          </cell>
        </row>
      </sheetData>
      <sheetData sheetId="45">
        <row r="36">
          <cell r="C36">
            <v>8718.5599999999977</v>
          </cell>
        </row>
        <row r="37">
          <cell r="C37">
            <v>16940.71</v>
          </cell>
        </row>
        <row r="47">
          <cell r="C47">
            <v>3996.0699999999997</v>
          </cell>
        </row>
      </sheetData>
      <sheetData sheetId="46">
        <row r="36">
          <cell r="C36">
            <v>21570.97</v>
          </cell>
        </row>
        <row r="37">
          <cell r="C37">
            <v>23945.759999999998</v>
          </cell>
        </row>
        <row r="47">
          <cell r="C47">
            <v>10353.990000000002</v>
          </cell>
        </row>
      </sheetData>
      <sheetData sheetId="47">
        <row r="36">
          <cell r="C36">
            <v>4556.1399999999994</v>
          </cell>
        </row>
        <row r="37">
          <cell r="C37">
            <v>3122.32</v>
          </cell>
        </row>
        <row r="47">
          <cell r="C47">
            <v>1692.8600000000006</v>
          </cell>
        </row>
      </sheetData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workbookViewId="0">
      <selection activeCell="B15" sqref="B15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7.25">
      <c r="A2" s="20" t="s">
        <v>99</v>
      </c>
      <c r="C2" s="8"/>
    </row>
    <row r="3" spans="1:3" ht="15.75">
      <c r="A3" s="17" t="s">
        <v>70</v>
      </c>
      <c r="C3" s="8">
        <v>817.9</v>
      </c>
    </row>
    <row r="4" spans="1:3" ht="15.75" customHeight="1">
      <c r="A4" s="18" t="s">
        <v>44</v>
      </c>
      <c r="B4" s="18" t="s">
        <v>42</v>
      </c>
      <c r="C4" s="19" t="s">
        <v>43</v>
      </c>
    </row>
    <row r="5" spans="1:3" ht="17.25" customHeight="1">
      <c r="A5" s="66" t="s">
        <v>119</v>
      </c>
      <c r="B5" s="67"/>
      <c r="C5" s="68"/>
    </row>
    <row r="6" spans="1:3" ht="15.75" customHeight="1">
      <c r="A6" s="56" t="s">
        <v>4</v>
      </c>
      <c r="B6" s="57"/>
      <c r="C6" s="22">
        <f>'[1]ул.50 лет ВЛКСМ 23'!C36</f>
        <v>9376.68</v>
      </c>
    </row>
    <row r="7" spans="1:3" ht="15.75" customHeight="1">
      <c r="A7" s="58" t="s">
        <v>0</v>
      </c>
      <c r="B7" s="59"/>
      <c r="C7" s="22">
        <f>'[1]ул.50 лет ВЛКСМ 23'!C37</f>
        <v>11258.899999999998</v>
      </c>
    </row>
    <row r="8" spans="1:3" ht="17.25" customHeight="1">
      <c r="A8" s="60" t="s">
        <v>5</v>
      </c>
      <c r="B8" s="61"/>
      <c r="C8" s="27">
        <f>C6-C7</f>
        <v>-1882.2199999999975</v>
      </c>
    </row>
    <row r="9" spans="1:3" ht="15.75">
      <c r="A9" s="14" t="s">
        <v>2</v>
      </c>
      <c r="B9" s="15"/>
      <c r="C9" s="21">
        <v>96717.77</v>
      </c>
    </row>
    <row r="10" spans="1:3" ht="15.75">
      <c r="A10" s="14" t="s">
        <v>3</v>
      </c>
      <c r="B10" s="15"/>
      <c r="C10" s="9">
        <v>89566.67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4902.2699999999995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3">
        <v>2023.8</v>
      </c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3">
        <v>292.3</v>
      </c>
    </row>
    <row r="18" spans="1:3">
      <c r="A18" s="41" t="s">
        <v>57</v>
      </c>
      <c r="B18" s="44" t="s">
        <v>37</v>
      </c>
      <c r="C18" s="43">
        <v>1075.0999999999999</v>
      </c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>
        <v>1511.07</v>
      </c>
    </row>
    <row r="23" spans="1:3" ht="15.75">
      <c r="A23" s="28">
        <v>2</v>
      </c>
      <c r="B23" s="29" t="s">
        <v>8</v>
      </c>
      <c r="C23" s="30">
        <f>C24+C25+C26+C27+C28+C29+C30+C31</f>
        <v>50555.73</v>
      </c>
    </row>
    <row r="24" spans="1:3">
      <c r="A24" s="41" t="s">
        <v>62</v>
      </c>
      <c r="B24" s="42" t="s">
        <v>28</v>
      </c>
      <c r="C24" s="42">
        <v>179.24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23919.05</v>
      </c>
    </row>
    <row r="27" spans="1:3">
      <c r="A27" s="41" t="s">
        <v>65</v>
      </c>
      <c r="B27" s="42" t="s">
        <v>31</v>
      </c>
      <c r="C27" s="42">
        <v>679.36</v>
      </c>
    </row>
    <row r="28" spans="1:3">
      <c r="A28" s="41" t="s">
        <v>66</v>
      </c>
      <c r="B28" s="42" t="s">
        <v>25</v>
      </c>
      <c r="C28" s="43">
        <v>23163</v>
      </c>
    </row>
    <row r="29" spans="1:3">
      <c r="A29" s="41" t="s">
        <v>67</v>
      </c>
      <c r="B29" s="42" t="s">
        <v>7</v>
      </c>
      <c r="C29" s="43">
        <v>2615.08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7253.6</v>
      </c>
    </row>
    <row r="33" spans="1:6" ht="15.75">
      <c r="A33" s="31">
        <v>4</v>
      </c>
      <c r="B33" s="32" t="s">
        <v>40</v>
      </c>
      <c r="C33" s="32"/>
    </row>
    <row r="34" spans="1:6" ht="48" customHeight="1">
      <c r="A34" s="34">
        <v>5</v>
      </c>
      <c r="B34" s="35" t="s">
        <v>49</v>
      </c>
      <c r="C34" s="32">
        <v>5147.33</v>
      </c>
    </row>
    <row r="35" spans="1:6" ht="15.75">
      <c r="A35" s="62" t="s">
        <v>51</v>
      </c>
      <c r="B35" s="63"/>
      <c r="C35" s="33">
        <f>C12+C23+C32+C33+C34</f>
        <v>67858.929999999993</v>
      </c>
    </row>
    <row r="36" spans="1:6" ht="15.75" customHeight="1">
      <c r="A36" s="56" t="s">
        <v>10</v>
      </c>
      <c r="B36" s="57"/>
      <c r="C36" s="21">
        <f>C9-C35+C6</f>
        <v>38235.520000000011</v>
      </c>
    </row>
    <row r="37" spans="1:6" ht="15.75" customHeight="1">
      <c r="A37" s="14" t="s">
        <v>1</v>
      </c>
      <c r="B37" s="26"/>
      <c r="C37" s="21">
        <f>C9-C10+C7</f>
        <v>18410.000000000004</v>
      </c>
    </row>
    <row r="38" spans="1:6" ht="16.5" customHeight="1">
      <c r="A38" s="64" t="s">
        <v>11</v>
      </c>
      <c r="B38" s="65"/>
      <c r="C38" s="33">
        <f>C36-C37</f>
        <v>19825.520000000008</v>
      </c>
    </row>
    <row r="39" spans="1:6" ht="15.75">
      <c r="A39" s="69" t="s">
        <v>120</v>
      </c>
      <c r="B39" s="69"/>
      <c r="C39" s="69"/>
    </row>
    <row r="40" spans="1:6" ht="15.75">
      <c r="A40" s="70" t="s">
        <v>121</v>
      </c>
      <c r="B40" s="70"/>
      <c r="C40" s="33">
        <f>'[1]ул.50 лет ВЛКСМ 23'!$C$47</f>
        <v>5688.7599999999984</v>
      </c>
    </row>
    <row r="41" spans="1:6" ht="15.75">
      <c r="A41" s="1" t="s">
        <v>122</v>
      </c>
      <c r="B41" s="47"/>
      <c r="C41" s="21">
        <f>C42+C43</f>
        <v>49435.98</v>
      </c>
      <c r="E41" s="25"/>
      <c r="F41" s="25"/>
    </row>
    <row r="42" spans="1:6" ht="15.75">
      <c r="A42" s="1"/>
      <c r="B42" s="9" t="s">
        <v>123</v>
      </c>
      <c r="C42" s="21">
        <v>0</v>
      </c>
      <c r="E42" s="25"/>
      <c r="F42" s="25"/>
    </row>
    <row r="43" spans="1:6" ht="15.75" customHeight="1">
      <c r="A43" s="1"/>
      <c r="B43" s="48" t="s">
        <v>124</v>
      </c>
      <c r="C43" s="21">
        <v>49435.98</v>
      </c>
      <c r="E43" s="25"/>
      <c r="F43" s="25"/>
    </row>
    <row r="44" spans="1:6" ht="15.75">
      <c r="A44" s="1" t="s">
        <v>125</v>
      </c>
      <c r="B44" s="47"/>
      <c r="C44" s="21">
        <f>C45+C46</f>
        <v>44558.19</v>
      </c>
      <c r="E44" s="13"/>
      <c r="F44" s="13"/>
    </row>
    <row r="45" spans="1:6" ht="14.25" customHeight="1">
      <c r="A45" s="9"/>
      <c r="B45" s="9" t="s">
        <v>123</v>
      </c>
      <c r="C45" s="21">
        <v>511.03</v>
      </c>
      <c r="E45" s="13"/>
      <c r="F45" s="13"/>
    </row>
    <row r="46" spans="1:6" ht="15.75">
      <c r="A46" s="9"/>
      <c r="B46" s="48" t="s">
        <v>124</v>
      </c>
      <c r="C46" s="9">
        <v>44047.16</v>
      </c>
      <c r="E46" s="13"/>
      <c r="F46" s="13"/>
    </row>
    <row r="47" spans="1:6" ht="15.75">
      <c r="A47" s="53" t="s">
        <v>126</v>
      </c>
      <c r="B47" s="53"/>
      <c r="C47" s="33">
        <f>C40+C41-C44</f>
        <v>10566.550000000003</v>
      </c>
      <c r="E47" s="13"/>
      <c r="F47" s="13"/>
    </row>
    <row r="48" spans="1:6" ht="15.75">
      <c r="A48" s="8"/>
      <c r="B48" s="8"/>
      <c r="C48" s="8"/>
      <c r="E48" s="13"/>
      <c r="F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5:C5"/>
    <mergeCell ref="A39:C39"/>
    <mergeCell ref="A40:B40"/>
  </mergeCells>
  <pageMargins left="0.49" right="0.3" top="0.44" bottom="0.28999999999999998" header="0.31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7"/>
  <sheetViews>
    <sheetView zoomScaleNormal="100" workbookViewId="0">
      <selection activeCell="E1" sqref="E1:T1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7.25">
      <c r="A2" s="20" t="s">
        <v>91</v>
      </c>
      <c r="C2" s="8"/>
    </row>
    <row r="3" spans="1:3" ht="15.75">
      <c r="A3" s="17" t="s">
        <v>70</v>
      </c>
      <c r="C3" s="8">
        <v>627.4</v>
      </c>
    </row>
    <row r="4" spans="1:3" ht="17.25" customHeight="1">
      <c r="A4" s="18" t="s">
        <v>44</v>
      </c>
      <c r="B4" s="18" t="s">
        <v>42</v>
      </c>
      <c r="C4" s="19" t="s">
        <v>43</v>
      </c>
    </row>
    <row r="5" spans="1:3" ht="17.25" customHeight="1">
      <c r="A5" s="66" t="s">
        <v>119</v>
      </c>
      <c r="B5" s="67"/>
      <c r="C5" s="68"/>
    </row>
    <row r="6" spans="1:3" ht="14.25" customHeight="1">
      <c r="A6" s="56" t="s">
        <v>4</v>
      </c>
      <c r="B6" s="57"/>
      <c r="C6" s="22">
        <f>'[1]ул.Ленина 10'!C36</f>
        <v>4818.5700000000033</v>
      </c>
    </row>
    <row r="7" spans="1:3" ht="15.75" customHeight="1">
      <c r="A7" s="58" t="s">
        <v>0</v>
      </c>
      <c r="B7" s="59"/>
      <c r="C7" s="22">
        <f>'[1]ул.Ленина 10'!$C$37</f>
        <v>5240.8300000000017</v>
      </c>
    </row>
    <row r="8" spans="1:3" ht="16.5" customHeight="1">
      <c r="A8" s="64" t="s">
        <v>5</v>
      </c>
      <c r="B8" s="65"/>
      <c r="C8" s="27">
        <f>C6-C7</f>
        <v>-422.2599999999984</v>
      </c>
    </row>
    <row r="9" spans="1:3" ht="15.75">
      <c r="A9" s="14" t="s">
        <v>2</v>
      </c>
      <c r="B9" s="15"/>
      <c r="C9" s="21">
        <v>75960</v>
      </c>
    </row>
    <row r="10" spans="1:3" ht="15.75">
      <c r="A10" s="14" t="s">
        <v>3</v>
      </c>
      <c r="B10" s="15"/>
      <c r="C10" s="9">
        <v>72608.039999999994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49104.62</v>
      </c>
    </row>
    <row r="13" spans="1:3">
      <c r="A13" s="41" t="s">
        <v>52</v>
      </c>
      <c r="B13" s="42" t="s">
        <v>33</v>
      </c>
      <c r="C13" s="42">
        <v>48785.69</v>
      </c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>
        <v>318.93</v>
      </c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30641.48</v>
      </c>
    </row>
    <row r="24" spans="1:3">
      <c r="A24" s="41" t="s">
        <v>62</v>
      </c>
      <c r="B24" s="42" t="s">
        <v>28</v>
      </c>
      <c r="C24" s="42">
        <v>3500.72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6559.55</v>
      </c>
    </row>
    <row r="27" spans="1:3">
      <c r="A27" s="41" t="s">
        <v>65</v>
      </c>
      <c r="B27" s="42" t="s">
        <v>31</v>
      </c>
      <c r="C27" s="42">
        <v>409.91</v>
      </c>
    </row>
    <row r="28" spans="1:3">
      <c r="A28" s="41" t="s">
        <v>66</v>
      </c>
      <c r="B28" s="42" t="s">
        <v>25</v>
      </c>
      <c r="C28" s="42">
        <v>18191.66</v>
      </c>
    </row>
    <row r="29" spans="1:3">
      <c r="A29" s="41" t="s">
        <v>67</v>
      </c>
      <c r="B29" s="42" t="s">
        <v>7</v>
      </c>
      <c r="C29" s="43">
        <v>1979.64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5697</v>
      </c>
    </row>
    <row r="33" spans="1:5" ht="15.75">
      <c r="A33" s="31">
        <v>4</v>
      </c>
      <c r="B33" s="32" t="s">
        <v>40</v>
      </c>
      <c r="C33" s="32"/>
    </row>
    <row r="34" spans="1:5" ht="50.25" customHeight="1">
      <c r="A34" s="34">
        <v>5</v>
      </c>
      <c r="B34" s="35" t="s">
        <v>49</v>
      </c>
      <c r="C34" s="32">
        <v>4042.59</v>
      </c>
    </row>
    <row r="35" spans="1:5" ht="15.75">
      <c r="A35" s="62" t="s">
        <v>51</v>
      </c>
      <c r="B35" s="63"/>
      <c r="C35" s="33">
        <f>C12+C23+C32+C33+C34</f>
        <v>89485.69</v>
      </c>
    </row>
    <row r="36" spans="1:5" ht="15.75" customHeight="1">
      <c r="A36" s="56" t="s">
        <v>10</v>
      </c>
      <c r="B36" s="57"/>
      <c r="C36" s="21">
        <f>C9-C35+C6</f>
        <v>-8707.119999999999</v>
      </c>
    </row>
    <row r="37" spans="1:5" ht="15.75" customHeight="1">
      <c r="A37" s="14" t="s">
        <v>1</v>
      </c>
      <c r="B37" s="26"/>
      <c r="C37" s="21">
        <f>C9-C10+C7</f>
        <v>8592.7900000000081</v>
      </c>
    </row>
    <row r="38" spans="1:5" ht="16.5" customHeight="1">
      <c r="A38" s="64" t="s">
        <v>11</v>
      </c>
      <c r="B38" s="65"/>
      <c r="C38" s="33">
        <f>C36-C37</f>
        <v>-17299.910000000007</v>
      </c>
    </row>
    <row r="39" spans="1:5" ht="15.75">
      <c r="A39" s="69" t="s">
        <v>120</v>
      </c>
      <c r="B39" s="69"/>
      <c r="C39" s="69"/>
    </row>
    <row r="40" spans="1:5" ht="15.75">
      <c r="A40" s="70" t="s">
        <v>121</v>
      </c>
      <c r="B40" s="70"/>
      <c r="C40" s="33">
        <f>'[1]ул.Ленина 10'!$C$47</f>
        <v>1845.9599999999991</v>
      </c>
    </row>
    <row r="41" spans="1:5" ht="15.75">
      <c r="A41" s="1" t="s">
        <v>122</v>
      </c>
      <c r="B41" s="47"/>
      <c r="C41" s="21">
        <f>C42+C43</f>
        <v>29161.21</v>
      </c>
      <c r="E41" s="25"/>
    </row>
    <row r="42" spans="1:5" ht="12.75" customHeight="1">
      <c r="A42" s="1"/>
      <c r="B42" s="9" t="s">
        <v>123</v>
      </c>
      <c r="C42" s="21">
        <v>0</v>
      </c>
      <c r="E42" s="25"/>
    </row>
    <row r="43" spans="1:5" ht="13.5" customHeight="1">
      <c r="A43" s="1"/>
      <c r="B43" s="48" t="s">
        <v>124</v>
      </c>
      <c r="C43" s="21">
        <v>29161.21</v>
      </c>
      <c r="E43" s="25"/>
    </row>
    <row r="44" spans="1:5" ht="15.75">
      <c r="A44" s="1" t="s">
        <v>125</v>
      </c>
      <c r="B44" s="47"/>
      <c r="C44" s="21">
        <f>C45+C46</f>
        <v>29616.27</v>
      </c>
      <c r="E44" s="13"/>
    </row>
    <row r="45" spans="1:5" ht="15.75">
      <c r="A45" s="9"/>
      <c r="B45" s="9" t="s">
        <v>123</v>
      </c>
      <c r="C45" s="21">
        <v>0</v>
      </c>
      <c r="E45" s="13"/>
    </row>
    <row r="46" spans="1:5" ht="15.75">
      <c r="A46" s="9"/>
      <c r="B46" s="48" t="s">
        <v>124</v>
      </c>
      <c r="C46" s="9">
        <v>29616.27</v>
      </c>
      <c r="E46" s="13"/>
    </row>
    <row r="47" spans="1:5" ht="15.75">
      <c r="A47" s="53" t="s">
        <v>126</v>
      </c>
      <c r="B47" s="53"/>
      <c r="C47" s="33">
        <f>C40+C41-C44</f>
        <v>1390.8999999999978</v>
      </c>
      <c r="E47" s="13"/>
    </row>
    <row r="48" spans="1:5" ht="11.25" customHeight="1">
      <c r="A48" s="8"/>
      <c r="B48" s="8"/>
      <c r="C48" s="8"/>
      <c r="E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5:C5"/>
    <mergeCell ref="A39:C39"/>
    <mergeCell ref="A40:B40"/>
  </mergeCells>
  <pageMargins left="0.49" right="0.3" top="0.38" bottom="0.4" header="0.31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7"/>
  <sheetViews>
    <sheetView zoomScaleNormal="100" workbookViewId="0">
      <selection activeCell="E1" sqref="E1:U1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5" customHeight="1">
      <c r="A2" s="20" t="s">
        <v>90</v>
      </c>
      <c r="C2" s="8"/>
    </row>
    <row r="3" spans="1:3" ht="15.75">
      <c r="A3" s="17" t="s">
        <v>70</v>
      </c>
      <c r="C3" s="36">
        <v>344</v>
      </c>
    </row>
    <row r="4" spans="1:3" ht="17.25" customHeight="1">
      <c r="A4" s="18" t="s">
        <v>44</v>
      </c>
      <c r="B4" s="18" t="s">
        <v>42</v>
      </c>
      <c r="C4" s="19" t="s">
        <v>43</v>
      </c>
    </row>
    <row r="5" spans="1:3" ht="15.75" customHeight="1">
      <c r="A5" s="66" t="s">
        <v>119</v>
      </c>
      <c r="B5" s="67"/>
      <c r="C5" s="68"/>
    </row>
    <row r="6" spans="1:3" ht="17.25" customHeight="1">
      <c r="A6" s="56" t="s">
        <v>4</v>
      </c>
      <c r="B6" s="57"/>
      <c r="C6" s="22">
        <f>'[1]ул.Ленина 12'!C36</f>
        <v>1290.4599999999991</v>
      </c>
    </row>
    <row r="7" spans="1:3" ht="15" customHeight="1">
      <c r="A7" s="58" t="s">
        <v>0</v>
      </c>
      <c r="B7" s="59"/>
      <c r="C7" s="22">
        <f>'[1]ул.Ленина 12'!$C$37</f>
        <v>4970.8700000000008</v>
      </c>
    </row>
    <row r="8" spans="1:3" ht="15" customHeight="1">
      <c r="A8" s="64" t="s">
        <v>5</v>
      </c>
      <c r="B8" s="65"/>
      <c r="C8" s="27">
        <f>C6-C7</f>
        <v>-3680.4100000000017</v>
      </c>
    </row>
    <row r="9" spans="1:3" ht="15.75">
      <c r="A9" s="14" t="s">
        <v>2</v>
      </c>
      <c r="B9" s="15"/>
      <c r="C9" s="21">
        <v>41208.01</v>
      </c>
    </row>
    <row r="10" spans="1:3" ht="15.75">
      <c r="A10" s="14" t="s">
        <v>3</v>
      </c>
      <c r="B10" s="15"/>
      <c r="C10" s="9">
        <v>37915.78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17398.73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>
        <v>17398.73</v>
      </c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61483.29</v>
      </c>
    </row>
    <row r="24" spans="1:3">
      <c r="A24" s="41" t="s">
        <v>62</v>
      </c>
      <c r="B24" s="42" t="s">
        <v>28</v>
      </c>
      <c r="C24" s="42">
        <v>26115.22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25294.21</v>
      </c>
    </row>
    <row r="27" spans="1:3">
      <c r="A27" s="41" t="s">
        <v>65</v>
      </c>
      <c r="B27" s="42" t="s">
        <v>31</v>
      </c>
      <c r="C27" s="42">
        <v>204.96</v>
      </c>
    </row>
    <row r="28" spans="1:3">
      <c r="A28" s="41" t="s">
        <v>66</v>
      </c>
      <c r="B28" s="42" t="s">
        <v>25</v>
      </c>
      <c r="C28" s="42">
        <v>9868.9</v>
      </c>
    </row>
    <row r="29" spans="1:3">
      <c r="A29" s="41" t="s">
        <v>67</v>
      </c>
      <c r="B29" s="42" t="s">
        <v>7</v>
      </c>
      <c r="C29" s="43"/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3090.62</v>
      </c>
    </row>
    <row r="33" spans="1:3" ht="15.75">
      <c r="A33" s="31">
        <v>4</v>
      </c>
      <c r="B33" s="32" t="s">
        <v>40</v>
      </c>
      <c r="C33" s="32"/>
    </row>
    <row r="34" spans="1:3" ht="50.25" customHeight="1">
      <c r="A34" s="34">
        <v>5</v>
      </c>
      <c r="B34" s="35" t="s">
        <v>49</v>
      </c>
      <c r="C34" s="32">
        <v>2193.09</v>
      </c>
    </row>
    <row r="35" spans="1:3" ht="15.75">
      <c r="A35" s="62" t="s">
        <v>51</v>
      </c>
      <c r="B35" s="63"/>
      <c r="C35" s="33">
        <f>C12+C23+C32+C33+C34</f>
        <v>84165.73</v>
      </c>
    </row>
    <row r="36" spans="1:3" ht="15.75" customHeight="1">
      <c r="A36" s="56" t="s">
        <v>10</v>
      </c>
      <c r="B36" s="57"/>
      <c r="C36" s="21">
        <f>C9-C35+C6</f>
        <v>-41667.259999999995</v>
      </c>
    </row>
    <row r="37" spans="1:3" ht="15.75" customHeight="1">
      <c r="A37" s="14" t="s">
        <v>1</v>
      </c>
      <c r="B37" s="26"/>
      <c r="C37" s="21">
        <f>C9-C10+C7</f>
        <v>8263.100000000004</v>
      </c>
    </row>
    <row r="38" spans="1:3" ht="15" customHeight="1">
      <c r="A38" s="64" t="s">
        <v>11</v>
      </c>
      <c r="B38" s="65"/>
      <c r="C38" s="33">
        <f>C36-C37</f>
        <v>-49930.36</v>
      </c>
    </row>
    <row r="39" spans="1:3" ht="15.75">
      <c r="A39" s="69" t="s">
        <v>120</v>
      </c>
      <c r="B39" s="69"/>
      <c r="C39" s="69"/>
    </row>
    <row r="40" spans="1:3" ht="15.75">
      <c r="A40" s="70" t="s">
        <v>121</v>
      </c>
      <c r="B40" s="70"/>
      <c r="C40" s="33">
        <f>'[1]ул.Ленина 12'!$C$47</f>
        <v>5180.9500000000007</v>
      </c>
    </row>
    <row r="41" spans="1:3" ht="15.75">
      <c r="A41" s="1" t="s">
        <v>122</v>
      </c>
      <c r="B41" s="47"/>
      <c r="C41" s="21">
        <f>C42+C43</f>
        <v>29436.27</v>
      </c>
    </row>
    <row r="42" spans="1:3" ht="15.75">
      <c r="A42" s="1"/>
      <c r="B42" s="9" t="s">
        <v>123</v>
      </c>
      <c r="C42" s="21">
        <v>0</v>
      </c>
    </row>
    <row r="43" spans="1:3" ht="15.75">
      <c r="A43" s="1"/>
      <c r="B43" s="48" t="s">
        <v>124</v>
      </c>
      <c r="C43" s="21">
        <v>29436.27</v>
      </c>
    </row>
    <row r="44" spans="1:3" ht="15.75">
      <c r="A44" s="1" t="s">
        <v>125</v>
      </c>
      <c r="B44" s="47"/>
      <c r="C44" s="21">
        <f>C45+C46</f>
        <v>25001.53</v>
      </c>
    </row>
    <row r="45" spans="1:3" ht="15.75">
      <c r="A45" s="9"/>
      <c r="B45" s="9" t="s">
        <v>123</v>
      </c>
      <c r="C45" s="21">
        <v>1183.26</v>
      </c>
    </row>
    <row r="46" spans="1:3" ht="15.75">
      <c r="A46" s="9"/>
      <c r="B46" s="48" t="s">
        <v>124</v>
      </c>
      <c r="C46" s="9">
        <v>23818.27</v>
      </c>
    </row>
    <row r="47" spans="1:3" ht="15.75">
      <c r="A47" s="53" t="s">
        <v>126</v>
      </c>
      <c r="B47" s="53"/>
      <c r="C47" s="33">
        <f>C40+C41-C44</f>
        <v>9615.6900000000023</v>
      </c>
    </row>
    <row r="48" spans="1:3" ht="15.75">
      <c r="A48" s="8"/>
      <c r="B48" s="8"/>
      <c r="C48" s="8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5:C5"/>
    <mergeCell ref="A39:C39"/>
    <mergeCell ref="A40:B40"/>
  </mergeCells>
  <pageMargins left="0.49" right="0.3" top="0.38" bottom="0.32" header="0.31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7"/>
  <sheetViews>
    <sheetView zoomScaleNormal="100" workbookViewId="0">
      <selection activeCell="G48" sqref="G48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4.25" customHeight="1">
      <c r="A2" s="20" t="s">
        <v>89</v>
      </c>
      <c r="C2" s="8"/>
    </row>
    <row r="3" spans="1:3" ht="15.75">
      <c r="A3" s="17" t="s">
        <v>70</v>
      </c>
      <c r="C3" s="8">
        <v>351.5</v>
      </c>
    </row>
    <row r="4" spans="1:3" ht="19.5" customHeight="1">
      <c r="A4" s="18" t="s">
        <v>44</v>
      </c>
      <c r="B4" s="18" t="s">
        <v>42</v>
      </c>
      <c r="C4" s="19" t="s">
        <v>43</v>
      </c>
    </row>
    <row r="5" spans="1:3" ht="18" customHeight="1">
      <c r="A5" s="66" t="s">
        <v>119</v>
      </c>
      <c r="B5" s="67"/>
      <c r="C5" s="68"/>
    </row>
    <row r="6" spans="1:3" ht="18" customHeight="1">
      <c r="A6" s="56" t="s">
        <v>4</v>
      </c>
      <c r="B6" s="57"/>
      <c r="C6" s="22">
        <f>'[1]ул.Ленина 14'!C36</f>
        <v>6007.7599999999984</v>
      </c>
    </row>
    <row r="7" spans="1:3" ht="18" customHeight="1">
      <c r="A7" s="58" t="s">
        <v>0</v>
      </c>
      <c r="B7" s="59"/>
      <c r="C7" s="22">
        <f>'[1]ул.Ленина 14'!$C$37</f>
        <v>4938.5899999999983</v>
      </c>
    </row>
    <row r="8" spans="1:3" ht="16.5" customHeight="1">
      <c r="A8" s="64" t="s">
        <v>5</v>
      </c>
      <c r="B8" s="65"/>
      <c r="C8" s="27">
        <f>C6-C7</f>
        <v>1069.17</v>
      </c>
    </row>
    <row r="9" spans="1:3" ht="15.75">
      <c r="A9" s="14" t="s">
        <v>2</v>
      </c>
      <c r="B9" s="15"/>
      <c r="C9" s="21">
        <v>42203.99</v>
      </c>
    </row>
    <row r="10" spans="1:3" ht="15.75">
      <c r="A10" s="14" t="s">
        <v>3</v>
      </c>
      <c r="B10" s="15"/>
      <c r="C10" s="9">
        <v>40794.050000000003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0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21329.5</v>
      </c>
    </row>
    <row r="24" spans="1:3">
      <c r="A24" s="41" t="s">
        <v>62</v>
      </c>
      <c r="B24" s="42" t="s">
        <v>28</v>
      </c>
      <c r="C24" s="42"/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10812.15</v>
      </c>
    </row>
    <row r="27" spans="1:3">
      <c r="A27" s="41" t="s">
        <v>65</v>
      </c>
      <c r="B27" s="42" t="s">
        <v>31</v>
      </c>
      <c r="C27" s="42">
        <v>409.91</v>
      </c>
    </row>
    <row r="28" spans="1:3">
      <c r="A28" s="41" t="s">
        <v>66</v>
      </c>
      <c r="B28" s="42" t="s">
        <v>25</v>
      </c>
      <c r="C28" s="42">
        <v>10107.44</v>
      </c>
    </row>
    <row r="29" spans="1:3">
      <c r="A29" s="41" t="s">
        <v>67</v>
      </c>
      <c r="B29" s="42" t="s">
        <v>7</v>
      </c>
      <c r="C29" s="43"/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3165.3</v>
      </c>
    </row>
    <row r="33" spans="1:5" ht="15.75">
      <c r="A33" s="31">
        <v>4</v>
      </c>
      <c r="B33" s="32" t="s">
        <v>40</v>
      </c>
      <c r="C33" s="32">
        <v>4811.26</v>
      </c>
    </row>
    <row r="34" spans="1:5" ht="50.25" customHeight="1">
      <c r="A34" s="34">
        <v>5</v>
      </c>
      <c r="B34" s="35" t="s">
        <v>49</v>
      </c>
      <c r="C34" s="33">
        <v>2246.1</v>
      </c>
    </row>
    <row r="35" spans="1:5" ht="15.75">
      <c r="A35" s="62" t="s">
        <v>51</v>
      </c>
      <c r="B35" s="63"/>
      <c r="C35" s="33">
        <f>C12+C23+C32+C33+C34</f>
        <v>31552.159999999996</v>
      </c>
    </row>
    <row r="36" spans="1:5" ht="15.75" customHeight="1">
      <c r="A36" s="56" t="s">
        <v>10</v>
      </c>
      <c r="B36" s="57"/>
      <c r="C36" s="21">
        <f>C9-C35+C6</f>
        <v>16659.59</v>
      </c>
    </row>
    <row r="37" spans="1:5" ht="15.75" customHeight="1">
      <c r="A37" s="14" t="s">
        <v>1</v>
      </c>
      <c r="B37" s="26"/>
      <c r="C37" s="21">
        <f>C9-C10+C7</f>
        <v>6348.5299999999934</v>
      </c>
    </row>
    <row r="38" spans="1:5" ht="15" customHeight="1">
      <c r="A38" s="64" t="s">
        <v>11</v>
      </c>
      <c r="B38" s="65"/>
      <c r="C38" s="33">
        <f>C36-C37</f>
        <v>10311.060000000007</v>
      </c>
    </row>
    <row r="39" spans="1:5" ht="15.75">
      <c r="A39" s="69" t="s">
        <v>120</v>
      </c>
      <c r="B39" s="69"/>
      <c r="C39" s="69"/>
    </row>
    <row r="40" spans="1:5" ht="15.75">
      <c r="A40" s="70" t="s">
        <v>121</v>
      </c>
      <c r="B40" s="70"/>
      <c r="C40" s="33">
        <f>'[1]ул.Ленина 14'!$C$47</f>
        <v>4425.7300000000005</v>
      </c>
    </row>
    <row r="41" spans="1:5" ht="15.75">
      <c r="A41" s="1" t="s">
        <v>122</v>
      </c>
      <c r="B41" s="47"/>
      <c r="C41" s="21">
        <f>C42+C43</f>
        <v>19905.349999999999</v>
      </c>
      <c r="E41" s="25"/>
    </row>
    <row r="42" spans="1:5" ht="15" customHeight="1">
      <c r="A42" s="1"/>
      <c r="B42" s="9" t="s">
        <v>123</v>
      </c>
      <c r="C42" s="21">
        <v>0</v>
      </c>
      <c r="E42" s="25"/>
    </row>
    <row r="43" spans="1:5" ht="15.75">
      <c r="A43" s="1"/>
      <c r="B43" s="48" t="s">
        <v>124</v>
      </c>
      <c r="C43" s="21">
        <v>19905.349999999999</v>
      </c>
      <c r="E43" s="25"/>
    </row>
    <row r="44" spans="1:5" ht="15.75">
      <c r="A44" s="1" t="s">
        <v>125</v>
      </c>
      <c r="B44" s="47"/>
      <c r="C44" s="21">
        <f>C45+C46</f>
        <v>21162.68</v>
      </c>
      <c r="E44" s="13"/>
    </row>
    <row r="45" spans="1:5" ht="15.75">
      <c r="A45" s="9"/>
      <c r="B45" s="9" t="s">
        <v>123</v>
      </c>
      <c r="C45" s="21">
        <v>999.8</v>
      </c>
      <c r="E45" s="13"/>
    </row>
    <row r="46" spans="1:5" ht="15.75">
      <c r="A46" s="9"/>
      <c r="B46" s="48" t="s">
        <v>124</v>
      </c>
      <c r="C46" s="9">
        <v>20162.88</v>
      </c>
      <c r="E46" s="13"/>
    </row>
    <row r="47" spans="1:5" ht="15.75">
      <c r="A47" s="53" t="s">
        <v>126</v>
      </c>
      <c r="B47" s="53"/>
      <c r="C47" s="33">
        <f>C40+C41-C44</f>
        <v>3168.3999999999978</v>
      </c>
      <c r="E47" s="13"/>
    </row>
    <row r="48" spans="1:5" ht="11.25" customHeight="1">
      <c r="A48" s="8"/>
      <c r="B48" s="8"/>
      <c r="C48" s="8"/>
      <c r="E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5:C5"/>
    <mergeCell ref="A39:C39"/>
    <mergeCell ref="A40:B40"/>
  </mergeCells>
  <pageMargins left="0.49" right="0.3" top="0.31" bottom="0.36" header="0.31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57"/>
  <sheetViews>
    <sheetView topLeftCell="A34" zoomScaleNormal="100" workbookViewId="0">
      <selection activeCell="E1" sqref="E1:T1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7.25">
      <c r="A2" s="20" t="s">
        <v>88</v>
      </c>
      <c r="C2" s="8"/>
    </row>
    <row r="3" spans="1:3" ht="15.75">
      <c r="A3" s="17" t="s">
        <v>70</v>
      </c>
      <c r="C3" s="8">
        <v>643.1</v>
      </c>
    </row>
    <row r="4" spans="1:3" ht="16.5" customHeight="1">
      <c r="A4" s="18" t="s">
        <v>44</v>
      </c>
      <c r="B4" s="18" t="s">
        <v>42</v>
      </c>
      <c r="C4" s="19" t="s">
        <v>43</v>
      </c>
    </row>
    <row r="5" spans="1:3" ht="16.5" customHeight="1">
      <c r="A5" s="66" t="s">
        <v>119</v>
      </c>
      <c r="B5" s="67"/>
      <c r="C5" s="68"/>
    </row>
    <row r="6" spans="1:3" ht="18" customHeight="1">
      <c r="A6" s="56" t="s">
        <v>4</v>
      </c>
      <c r="B6" s="57"/>
      <c r="C6" s="22">
        <f>'[1]ул.Ленина 16'!C36</f>
        <v>11747.08</v>
      </c>
    </row>
    <row r="7" spans="1:3" ht="18" customHeight="1">
      <c r="A7" s="58" t="s">
        <v>0</v>
      </c>
      <c r="B7" s="59"/>
      <c r="C7" s="22">
        <f>'[1]ул.Ленина 16'!$C$37</f>
        <v>11274.140000000001</v>
      </c>
    </row>
    <row r="8" spans="1:3" ht="15.75" customHeight="1">
      <c r="A8" s="64" t="s">
        <v>5</v>
      </c>
      <c r="B8" s="65"/>
      <c r="C8" s="27">
        <f>C6-C7</f>
        <v>472.93999999999869</v>
      </c>
    </row>
    <row r="9" spans="1:3" ht="15.75">
      <c r="A9" s="14" t="s">
        <v>2</v>
      </c>
      <c r="B9" s="15"/>
      <c r="C9" s="21">
        <v>77292</v>
      </c>
    </row>
    <row r="10" spans="1:3" ht="15.75">
      <c r="A10" s="14" t="s">
        <v>3</v>
      </c>
      <c r="B10" s="15"/>
      <c r="C10" s="9">
        <v>69226.990000000005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0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30294.120000000003</v>
      </c>
    </row>
    <row r="24" spans="1:3">
      <c r="A24" s="41" t="s">
        <v>62</v>
      </c>
      <c r="B24" s="42" t="s">
        <v>28</v>
      </c>
      <c r="C24" s="42">
        <v>2924.26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6559.55</v>
      </c>
    </row>
    <row r="27" spans="1:3">
      <c r="A27" s="41" t="s">
        <v>65</v>
      </c>
      <c r="B27" s="42" t="s">
        <v>31</v>
      </c>
      <c r="C27" s="42"/>
    </row>
    <row r="28" spans="1:3">
      <c r="A28" s="41" t="s">
        <v>66</v>
      </c>
      <c r="B28" s="42" t="s">
        <v>25</v>
      </c>
      <c r="C28" s="42">
        <v>18510.66</v>
      </c>
    </row>
    <row r="29" spans="1:3">
      <c r="A29" s="41" t="s">
        <v>67</v>
      </c>
      <c r="B29" s="42" t="s">
        <v>7</v>
      </c>
      <c r="C29" s="43">
        <v>2023.82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>
        <v>275.83</v>
      </c>
    </row>
    <row r="32" spans="1:3" ht="15.75">
      <c r="A32" s="31">
        <v>3</v>
      </c>
      <c r="B32" s="32" t="s">
        <v>39</v>
      </c>
      <c r="C32" s="33">
        <v>5796.9</v>
      </c>
    </row>
    <row r="33" spans="1:5" ht="15.75">
      <c r="A33" s="31">
        <v>4</v>
      </c>
      <c r="B33" s="32" t="s">
        <v>40</v>
      </c>
      <c r="C33" s="32">
        <v>7887.89</v>
      </c>
    </row>
    <row r="34" spans="1:5" ht="50.25" customHeight="1">
      <c r="A34" s="34">
        <v>5</v>
      </c>
      <c r="B34" s="35" t="s">
        <v>49</v>
      </c>
      <c r="C34" s="32">
        <v>4113.4799999999996</v>
      </c>
    </row>
    <row r="35" spans="1:5" ht="15.75">
      <c r="A35" s="62" t="s">
        <v>51</v>
      </c>
      <c r="B35" s="63"/>
      <c r="C35" s="33">
        <f>C12+C23+C32+C33+C34</f>
        <v>48092.39</v>
      </c>
    </row>
    <row r="36" spans="1:5" ht="15.75" customHeight="1">
      <c r="A36" s="56" t="s">
        <v>10</v>
      </c>
      <c r="B36" s="57"/>
      <c r="C36" s="21">
        <f>C9-C35+C6</f>
        <v>40946.69</v>
      </c>
    </row>
    <row r="37" spans="1:5" ht="15.75" customHeight="1">
      <c r="A37" s="14" t="s">
        <v>1</v>
      </c>
      <c r="B37" s="26"/>
      <c r="C37" s="21">
        <f>C9-C10+C7</f>
        <v>19339.149999999994</v>
      </c>
    </row>
    <row r="38" spans="1:5" ht="15" customHeight="1">
      <c r="A38" s="64" t="s">
        <v>11</v>
      </c>
      <c r="B38" s="65"/>
      <c r="C38" s="33">
        <f>C36-C37</f>
        <v>21607.540000000008</v>
      </c>
    </row>
    <row r="39" spans="1:5" ht="15.75">
      <c r="A39" s="69" t="s">
        <v>120</v>
      </c>
      <c r="B39" s="69"/>
      <c r="C39" s="69"/>
    </row>
    <row r="40" spans="1:5" ht="15.75">
      <c r="A40" s="70" t="s">
        <v>121</v>
      </c>
      <c r="B40" s="70"/>
      <c r="C40" s="33">
        <f>'[1]ул.Ленина 16'!$C$47</f>
        <v>6698.75</v>
      </c>
    </row>
    <row r="41" spans="1:5" ht="15.75">
      <c r="A41" s="1" t="s">
        <v>122</v>
      </c>
      <c r="B41" s="47"/>
      <c r="C41" s="21">
        <f>C42+C43</f>
        <v>39524.75</v>
      </c>
      <c r="E41" s="25"/>
    </row>
    <row r="42" spans="1:5" ht="15.75">
      <c r="A42" s="1"/>
      <c r="B42" s="9" t="s">
        <v>123</v>
      </c>
      <c r="C42" s="21">
        <v>0</v>
      </c>
      <c r="E42" s="25"/>
    </row>
    <row r="43" spans="1:5" ht="15.75">
      <c r="A43" s="1"/>
      <c r="B43" s="48" t="s">
        <v>124</v>
      </c>
      <c r="C43" s="21">
        <v>39524.75</v>
      </c>
      <c r="E43" s="25"/>
    </row>
    <row r="44" spans="1:5" ht="15.75">
      <c r="A44" s="1" t="s">
        <v>125</v>
      </c>
      <c r="B44" s="47"/>
      <c r="C44" s="21">
        <f>C45+C46</f>
        <v>36972.879999999997</v>
      </c>
      <c r="E44" s="13"/>
    </row>
    <row r="45" spans="1:5" ht="15.75">
      <c r="A45" s="9"/>
      <c r="B45" s="9" t="s">
        <v>123</v>
      </c>
      <c r="C45" s="21">
        <v>1184.49</v>
      </c>
      <c r="E45" s="13"/>
    </row>
    <row r="46" spans="1:5" ht="15.75">
      <c r="A46" s="9"/>
      <c r="B46" s="48" t="s">
        <v>124</v>
      </c>
      <c r="C46" s="9">
        <v>35788.39</v>
      </c>
      <c r="E46" s="13"/>
    </row>
    <row r="47" spans="1:5" ht="15.75">
      <c r="A47" s="53" t="s">
        <v>126</v>
      </c>
      <c r="B47" s="53"/>
      <c r="C47" s="33">
        <f>C40+C41-C44</f>
        <v>9250.6200000000026</v>
      </c>
      <c r="E47" s="13"/>
    </row>
    <row r="48" spans="1:5" ht="15.75">
      <c r="A48" s="8"/>
      <c r="B48" s="8"/>
      <c r="C48" s="8"/>
      <c r="E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39:C39"/>
    <mergeCell ref="A40:B40"/>
    <mergeCell ref="A5:C5"/>
  </mergeCells>
  <pageMargins left="0.49" right="0.3" top="0.33" bottom="0.3" header="0.31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7"/>
  <sheetViews>
    <sheetView zoomScaleNormal="100" workbookViewId="0">
      <selection activeCell="E48" sqref="E48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7.25">
      <c r="A2" s="20" t="s">
        <v>87</v>
      </c>
      <c r="C2" s="8"/>
    </row>
    <row r="3" spans="1:3" ht="15.75">
      <c r="A3" s="17" t="s">
        <v>70</v>
      </c>
      <c r="C3" s="8">
        <v>617.9</v>
      </c>
    </row>
    <row r="4" spans="1:3" ht="18.75" customHeight="1">
      <c r="A4" s="18" t="s">
        <v>44</v>
      </c>
      <c r="B4" s="18" t="s">
        <v>42</v>
      </c>
      <c r="C4" s="19" t="s">
        <v>43</v>
      </c>
    </row>
    <row r="5" spans="1:3" ht="18.75" customHeight="1">
      <c r="A5" s="66" t="s">
        <v>119</v>
      </c>
      <c r="B5" s="67"/>
      <c r="C5" s="68"/>
    </row>
    <row r="6" spans="1:3" ht="18" customHeight="1">
      <c r="A6" s="56" t="s">
        <v>4</v>
      </c>
      <c r="B6" s="57"/>
      <c r="C6" s="22">
        <f>'[1]ул.Ленина 18'!C36</f>
        <v>11184.81</v>
      </c>
    </row>
    <row r="7" spans="1:3" ht="18" customHeight="1">
      <c r="A7" s="58" t="s">
        <v>0</v>
      </c>
      <c r="B7" s="59"/>
      <c r="C7" s="22">
        <f>'[1]ул.Ленина 18'!$C$37</f>
        <v>7046.4699999999975</v>
      </c>
    </row>
    <row r="8" spans="1:3" ht="15.75" customHeight="1">
      <c r="A8" s="64" t="s">
        <v>5</v>
      </c>
      <c r="B8" s="65"/>
      <c r="C8" s="27">
        <f>C6-C7</f>
        <v>4138.340000000002</v>
      </c>
    </row>
    <row r="9" spans="1:3" ht="15.75">
      <c r="A9" s="14" t="s">
        <v>2</v>
      </c>
      <c r="B9" s="15"/>
      <c r="C9" s="21">
        <v>74295.12</v>
      </c>
    </row>
    <row r="10" spans="1:3" ht="15.75">
      <c r="A10" s="14" t="s">
        <v>3</v>
      </c>
      <c r="B10" s="15"/>
      <c r="C10" s="9">
        <v>75493.61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30598.23</v>
      </c>
    </row>
    <row r="13" spans="1:3">
      <c r="A13" s="41" t="s">
        <v>52</v>
      </c>
      <c r="B13" s="42" t="s">
        <v>33</v>
      </c>
      <c r="C13" s="42">
        <v>30598.23</v>
      </c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19874.14</v>
      </c>
    </row>
    <row r="24" spans="1:3">
      <c r="A24" s="41" t="s">
        <v>62</v>
      </c>
      <c r="B24" s="42" t="s">
        <v>28</v>
      </c>
      <c r="C24" s="42"/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/>
    </row>
    <row r="27" spans="1:3">
      <c r="A27" s="41" t="s">
        <v>65</v>
      </c>
      <c r="B27" s="42" t="s">
        <v>31</v>
      </c>
      <c r="C27" s="42">
        <v>204.96</v>
      </c>
    </row>
    <row r="28" spans="1:3">
      <c r="A28" s="41" t="s">
        <v>66</v>
      </c>
      <c r="B28" s="42" t="s">
        <v>25</v>
      </c>
      <c r="C28" s="42">
        <v>17731.84</v>
      </c>
    </row>
    <row r="29" spans="1:3">
      <c r="A29" s="41" t="s">
        <v>67</v>
      </c>
      <c r="B29" s="42" t="s">
        <v>7</v>
      </c>
      <c r="C29" s="43">
        <v>1937.34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5553</v>
      </c>
    </row>
    <row r="33" spans="1:3" ht="15.75">
      <c r="A33" s="31">
        <v>4</v>
      </c>
      <c r="B33" s="32" t="s">
        <v>40</v>
      </c>
      <c r="C33" s="32"/>
    </row>
    <row r="34" spans="1:3" ht="45.75" customHeight="1">
      <c r="A34" s="34">
        <v>5</v>
      </c>
      <c r="B34" s="35" t="s">
        <v>49</v>
      </c>
      <c r="C34" s="32">
        <v>3940.41</v>
      </c>
    </row>
    <row r="35" spans="1:3" ht="15.75">
      <c r="A35" s="62" t="s">
        <v>51</v>
      </c>
      <c r="B35" s="63"/>
      <c r="C35" s="33">
        <f>C12+C23+C32+C33+C34</f>
        <v>59965.78</v>
      </c>
    </row>
    <row r="36" spans="1:3" ht="15.75" customHeight="1">
      <c r="A36" s="56" t="s">
        <v>10</v>
      </c>
      <c r="B36" s="57"/>
      <c r="C36" s="21">
        <f>C9-C35+C6</f>
        <v>25514.149999999994</v>
      </c>
    </row>
    <row r="37" spans="1:3" ht="15.75" customHeight="1">
      <c r="A37" s="14" t="s">
        <v>1</v>
      </c>
      <c r="B37" s="26"/>
      <c r="C37" s="21">
        <f>C9-C10+C7</f>
        <v>5847.9799999999923</v>
      </c>
    </row>
    <row r="38" spans="1:3" ht="15.75" customHeight="1">
      <c r="A38" s="64" t="s">
        <v>11</v>
      </c>
      <c r="B38" s="65"/>
      <c r="C38" s="33">
        <f>C36-C37</f>
        <v>19666.170000000002</v>
      </c>
    </row>
    <row r="39" spans="1:3" ht="15.75">
      <c r="A39" s="69" t="s">
        <v>120</v>
      </c>
      <c r="B39" s="69"/>
      <c r="C39" s="69"/>
    </row>
    <row r="40" spans="1:3" ht="15.75">
      <c r="A40" s="70" t="s">
        <v>121</v>
      </c>
      <c r="B40" s="70"/>
      <c r="C40" s="33">
        <f>'[1]ул.Ленина 18'!$C$47</f>
        <v>4032.8099999999977</v>
      </c>
    </row>
    <row r="41" spans="1:3" ht="15.75">
      <c r="A41" s="1" t="s">
        <v>122</v>
      </c>
      <c r="B41" s="47"/>
      <c r="C41" s="21">
        <f>C42+C43</f>
        <v>34815.160000000003</v>
      </c>
    </row>
    <row r="42" spans="1:3" ht="13.5" customHeight="1">
      <c r="A42" s="1"/>
      <c r="B42" s="9" t="s">
        <v>123</v>
      </c>
      <c r="C42" s="21">
        <v>0</v>
      </c>
    </row>
    <row r="43" spans="1:3" ht="13.5" customHeight="1">
      <c r="A43" s="1"/>
      <c r="B43" s="48" t="s">
        <v>124</v>
      </c>
      <c r="C43" s="21">
        <v>34815.160000000003</v>
      </c>
    </row>
    <row r="44" spans="1:3" ht="15.75">
      <c r="A44" s="1" t="s">
        <v>125</v>
      </c>
      <c r="B44" s="47"/>
      <c r="C44" s="21">
        <f>C45+C46</f>
        <v>36423.509999999995</v>
      </c>
    </row>
    <row r="45" spans="1:3" ht="14.25" customHeight="1">
      <c r="A45" s="9"/>
      <c r="B45" s="9" t="s">
        <v>123</v>
      </c>
      <c r="C45" s="21">
        <v>319.49</v>
      </c>
    </row>
    <row r="46" spans="1:3" ht="15.75">
      <c r="A46" s="9"/>
      <c r="B46" s="48" t="s">
        <v>124</v>
      </c>
      <c r="C46" s="9">
        <v>36104.019999999997</v>
      </c>
    </row>
    <row r="47" spans="1:3" ht="15.75">
      <c r="A47" s="53" t="s">
        <v>126</v>
      </c>
      <c r="B47" s="53"/>
      <c r="C47" s="33">
        <f>C40+C41-C44</f>
        <v>2424.4600000000064</v>
      </c>
    </row>
    <row r="48" spans="1:3" ht="12.75" customHeight="1">
      <c r="A48" s="8"/>
      <c r="B48" s="8"/>
      <c r="C48" s="8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39:C39"/>
    <mergeCell ref="A40:B40"/>
    <mergeCell ref="A5:C5"/>
  </mergeCells>
  <pageMargins left="0.49" right="0.3" top="0.36" bottom="0.36" header="0.31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7"/>
  <sheetViews>
    <sheetView zoomScaleNormal="100" workbookViewId="0">
      <selection activeCell="E49" sqref="E49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7.25">
      <c r="A2" s="20" t="s">
        <v>86</v>
      </c>
      <c r="C2" s="8"/>
    </row>
    <row r="3" spans="1:3" ht="15.75">
      <c r="A3" s="17" t="s">
        <v>70</v>
      </c>
      <c r="C3" s="8">
        <v>776.5</v>
      </c>
    </row>
    <row r="4" spans="1:3" ht="18.75" customHeight="1">
      <c r="A4" s="18" t="s">
        <v>44</v>
      </c>
      <c r="B4" s="18" t="s">
        <v>42</v>
      </c>
      <c r="C4" s="19" t="s">
        <v>43</v>
      </c>
    </row>
    <row r="5" spans="1:3" ht="15.75" customHeight="1">
      <c r="A5" s="66" t="s">
        <v>119</v>
      </c>
      <c r="B5" s="67"/>
      <c r="C5" s="68"/>
    </row>
    <row r="6" spans="1:3" ht="17.25" customHeight="1">
      <c r="A6" s="56" t="s">
        <v>4</v>
      </c>
      <c r="B6" s="57"/>
      <c r="C6" s="22">
        <f>'[1]ул.Ленина 18а'!C36</f>
        <v>-14575.45</v>
      </c>
    </row>
    <row r="7" spans="1:3" ht="16.5" customHeight="1">
      <c r="A7" s="58" t="s">
        <v>0</v>
      </c>
      <c r="B7" s="59"/>
      <c r="C7" s="22">
        <f>'[1]ул.Ленина 18а'!$C$37</f>
        <v>14979.12</v>
      </c>
    </row>
    <row r="8" spans="1:3" ht="16.5" customHeight="1">
      <c r="A8" s="64" t="s">
        <v>5</v>
      </c>
      <c r="B8" s="65"/>
      <c r="C8" s="27">
        <f>C6-C7</f>
        <v>-29554.57</v>
      </c>
    </row>
    <row r="9" spans="1:3" ht="15.75">
      <c r="A9" s="14" t="s">
        <v>2</v>
      </c>
      <c r="B9" s="15"/>
      <c r="C9" s="21">
        <v>93646.95</v>
      </c>
    </row>
    <row r="10" spans="1:3" ht="15.75">
      <c r="A10" s="14" t="s">
        <v>3</v>
      </c>
      <c r="B10" s="15"/>
      <c r="C10" s="21">
        <v>82679.399999999994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919.62000000000012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>
        <v>633.58000000000004</v>
      </c>
    </row>
    <row r="18" spans="1:3">
      <c r="A18" s="41" t="s">
        <v>57</v>
      </c>
      <c r="B18" s="44" t="s">
        <v>37</v>
      </c>
      <c r="C18" s="42">
        <v>286.04000000000002</v>
      </c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45678.740000000005</v>
      </c>
    </row>
    <row r="24" spans="1:3">
      <c r="A24" s="41" t="s">
        <v>62</v>
      </c>
      <c r="B24" s="42" t="s">
        <v>28</v>
      </c>
      <c r="C24" s="42">
        <v>5042.91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15199.42</v>
      </c>
    </row>
    <row r="27" spans="1:3">
      <c r="A27" s="41" t="s">
        <v>65</v>
      </c>
      <c r="B27" s="42" t="s">
        <v>31</v>
      </c>
      <c r="C27" s="42">
        <v>482.17</v>
      </c>
    </row>
    <row r="28" spans="1:3">
      <c r="A28" s="41" t="s">
        <v>66</v>
      </c>
      <c r="B28" s="42" t="s">
        <v>25</v>
      </c>
      <c r="C28" s="42">
        <v>22427.52</v>
      </c>
    </row>
    <row r="29" spans="1:3">
      <c r="A29" s="41" t="s">
        <v>67</v>
      </c>
      <c r="B29" s="42" t="s">
        <v>7</v>
      </c>
      <c r="C29" s="43">
        <v>2526.7199999999998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7023.47</v>
      </c>
    </row>
    <row r="33" spans="1:4" ht="15.75">
      <c r="A33" s="31">
        <v>4</v>
      </c>
      <c r="B33" s="32" t="s">
        <v>40</v>
      </c>
      <c r="C33" s="32"/>
    </row>
    <row r="34" spans="1:4" ht="50.25" customHeight="1">
      <c r="A34" s="34">
        <v>5</v>
      </c>
      <c r="B34" s="35" t="s">
        <v>49</v>
      </c>
      <c r="C34" s="32">
        <v>4983.8900000000003</v>
      </c>
    </row>
    <row r="35" spans="1:4" ht="15.75">
      <c r="A35" s="62" t="s">
        <v>51</v>
      </c>
      <c r="B35" s="63"/>
      <c r="C35" s="33">
        <f>C12+C23+C32+C33+C34</f>
        <v>58605.720000000008</v>
      </c>
    </row>
    <row r="36" spans="1:4" ht="15.75" customHeight="1">
      <c r="A36" s="56" t="s">
        <v>10</v>
      </c>
      <c r="B36" s="57"/>
      <c r="C36" s="21">
        <f>C9-C35+C6</f>
        <v>20465.779999999988</v>
      </c>
    </row>
    <row r="37" spans="1:4" ht="15.75" customHeight="1">
      <c r="A37" s="14" t="s">
        <v>1</v>
      </c>
      <c r="B37" s="26"/>
      <c r="C37" s="21">
        <f>C9-C10+C7</f>
        <v>25946.670000000006</v>
      </c>
    </row>
    <row r="38" spans="1:4" ht="16.5" customHeight="1">
      <c r="A38" s="60" t="s">
        <v>11</v>
      </c>
      <c r="B38" s="61"/>
      <c r="C38" s="33">
        <f>C36-C37</f>
        <v>-5480.8900000000176</v>
      </c>
    </row>
    <row r="39" spans="1:4" ht="16.5" customHeight="1">
      <c r="A39" s="69" t="s">
        <v>120</v>
      </c>
      <c r="B39" s="69"/>
      <c r="C39" s="69"/>
    </row>
    <row r="40" spans="1:4" ht="14.25" customHeight="1">
      <c r="A40" s="70" t="s">
        <v>121</v>
      </c>
      <c r="B40" s="70"/>
      <c r="C40" s="33">
        <f>'[1]ул.Ленина 18а'!$C$47</f>
        <v>7576.84</v>
      </c>
    </row>
    <row r="41" spans="1:4" ht="13.5" customHeight="1">
      <c r="A41" s="1" t="s">
        <v>122</v>
      </c>
      <c r="B41" s="47"/>
      <c r="C41" s="21">
        <f>C42+C43</f>
        <v>44328.41</v>
      </c>
      <c r="D41" s="25"/>
    </row>
    <row r="42" spans="1:4" ht="15" customHeight="1">
      <c r="A42" s="1"/>
      <c r="B42" s="9" t="s">
        <v>123</v>
      </c>
      <c r="C42" s="21">
        <v>0</v>
      </c>
      <c r="D42" s="25"/>
    </row>
    <row r="43" spans="1:4" ht="15.75">
      <c r="A43" s="1"/>
      <c r="B43" s="48" t="s">
        <v>124</v>
      </c>
      <c r="C43" s="21">
        <v>44328.41</v>
      </c>
      <c r="D43" s="25"/>
    </row>
    <row r="44" spans="1:4" ht="15.75">
      <c r="A44" s="1" t="s">
        <v>125</v>
      </c>
      <c r="B44" s="47"/>
      <c r="C44" s="21">
        <f>C45+C46</f>
        <v>39596.47</v>
      </c>
      <c r="D44" s="13"/>
    </row>
    <row r="45" spans="1:4" ht="14.25" customHeight="1">
      <c r="A45" s="9"/>
      <c r="B45" s="9" t="s">
        <v>123</v>
      </c>
      <c r="C45" s="21">
        <v>1325.37</v>
      </c>
      <c r="D45" s="13"/>
    </row>
    <row r="46" spans="1:4" ht="14.25" customHeight="1">
      <c r="A46" s="9"/>
      <c r="B46" s="48" t="s">
        <v>124</v>
      </c>
      <c r="C46" s="9">
        <v>38271.1</v>
      </c>
      <c r="D46" s="13"/>
    </row>
    <row r="47" spans="1:4" ht="14.25" customHeight="1">
      <c r="A47" s="53" t="s">
        <v>126</v>
      </c>
      <c r="B47" s="53"/>
      <c r="C47" s="33">
        <f>C40+C41-C44</f>
        <v>12308.779999999999</v>
      </c>
      <c r="D47" s="13"/>
    </row>
    <row r="48" spans="1:4" ht="13.5" customHeight="1">
      <c r="A48" s="8"/>
      <c r="B48" s="8"/>
      <c r="C48" s="8"/>
      <c r="D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39:C39"/>
    <mergeCell ref="A40:B40"/>
    <mergeCell ref="A5:C5"/>
  </mergeCells>
  <pageMargins left="0.49" right="0.3" top="0.4" bottom="0.36" header="0.31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7"/>
  <sheetViews>
    <sheetView zoomScaleNormal="100" workbookViewId="0">
      <selection activeCell="I46" sqref="I46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7.25">
      <c r="A2" s="20" t="s">
        <v>85</v>
      </c>
      <c r="C2" s="8"/>
    </row>
    <row r="3" spans="1:3" ht="15.75">
      <c r="A3" s="17" t="s">
        <v>70</v>
      </c>
      <c r="C3" s="8">
        <v>368.8</v>
      </c>
    </row>
    <row r="4" spans="1:3" ht="15.75" customHeight="1">
      <c r="A4" s="18" t="s">
        <v>44</v>
      </c>
      <c r="B4" s="18" t="s">
        <v>42</v>
      </c>
      <c r="C4" s="19" t="s">
        <v>43</v>
      </c>
    </row>
    <row r="5" spans="1:3" ht="17.25" customHeight="1">
      <c r="A5" s="66" t="s">
        <v>119</v>
      </c>
      <c r="B5" s="67"/>
      <c r="C5" s="68"/>
    </row>
    <row r="6" spans="1:3" ht="16.5" customHeight="1">
      <c r="A6" s="56" t="s">
        <v>4</v>
      </c>
      <c r="B6" s="57"/>
      <c r="C6" s="22">
        <f>'[1]ул.Ленина 20'!C36</f>
        <v>3085.5699999999997</v>
      </c>
    </row>
    <row r="7" spans="1:3" ht="15.75" customHeight="1">
      <c r="A7" s="58" t="s">
        <v>0</v>
      </c>
      <c r="B7" s="59"/>
      <c r="C7" s="22">
        <f>'[1]ул.Ленина 20'!$C$37</f>
        <v>3986.5399999999991</v>
      </c>
    </row>
    <row r="8" spans="1:3" ht="15" customHeight="1">
      <c r="A8" s="64" t="s">
        <v>5</v>
      </c>
      <c r="B8" s="65"/>
      <c r="C8" s="27">
        <f>C6-C7</f>
        <v>-900.96999999999935</v>
      </c>
    </row>
    <row r="9" spans="1:3" ht="15.75">
      <c r="A9" s="14" t="s">
        <v>2</v>
      </c>
      <c r="B9" s="15"/>
      <c r="C9" s="21">
        <v>44088</v>
      </c>
    </row>
    <row r="10" spans="1:3" ht="15.75">
      <c r="A10" s="14" t="s">
        <v>3</v>
      </c>
      <c r="B10" s="15"/>
      <c r="C10" s="21">
        <v>43988.92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0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41651.75</v>
      </c>
    </row>
    <row r="24" spans="1:3">
      <c r="A24" s="41" t="s">
        <v>62</v>
      </c>
      <c r="B24" s="42" t="s">
        <v>28</v>
      </c>
      <c r="C24" s="42">
        <v>29938.79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/>
    </row>
    <row r="27" spans="1:3">
      <c r="A27" s="41" t="s">
        <v>65</v>
      </c>
      <c r="B27" s="42" t="s">
        <v>31</v>
      </c>
      <c r="C27" s="42"/>
    </row>
    <row r="28" spans="1:3">
      <c r="A28" s="41" t="s">
        <v>66</v>
      </c>
      <c r="B28" s="42" t="s">
        <v>25</v>
      </c>
      <c r="C28" s="42">
        <v>10558.64</v>
      </c>
    </row>
    <row r="29" spans="1:3">
      <c r="A29" s="41" t="s">
        <v>67</v>
      </c>
      <c r="B29" s="42" t="s">
        <v>7</v>
      </c>
      <c r="C29" s="43">
        <v>1154.32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3306.6</v>
      </c>
    </row>
    <row r="33" spans="1:5" ht="15.75">
      <c r="A33" s="31">
        <v>4</v>
      </c>
      <c r="B33" s="32" t="s">
        <v>40</v>
      </c>
      <c r="C33" s="32"/>
    </row>
    <row r="34" spans="1:5" ht="50.25" customHeight="1">
      <c r="A34" s="34">
        <v>5</v>
      </c>
      <c r="B34" s="35" t="s">
        <v>49</v>
      </c>
      <c r="C34" s="32">
        <v>2346.36</v>
      </c>
    </row>
    <row r="35" spans="1:5" ht="15.75">
      <c r="A35" s="62" t="s">
        <v>51</v>
      </c>
      <c r="B35" s="63"/>
      <c r="C35" s="33">
        <f>C12+C23+C32+C33+C34</f>
        <v>47304.71</v>
      </c>
    </row>
    <row r="36" spans="1:5" ht="15.75" customHeight="1">
      <c r="A36" s="56" t="s">
        <v>10</v>
      </c>
      <c r="B36" s="57"/>
      <c r="C36" s="21">
        <f>C9-C35+C6</f>
        <v>-131.13999999999942</v>
      </c>
    </row>
    <row r="37" spans="1:5" ht="15.75" customHeight="1">
      <c r="A37" s="14" t="s">
        <v>1</v>
      </c>
      <c r="B37" s="26"/>
      <c r="C37" s="21">
        <f>C9-C10+C7</f>
        <v>4085.6200000000008</v>
      </c>
    </row>
    <row r="38" spans="1:5" ht="14.25" customHeight="1">
      <c r="A38" s="64" t="s">
        <v>11</v>
      </c>
      <c r="B38" s="65"/>
      <c r="C38" s="33">
        <f>C36-C37</f>
        <v>-4216.76</v>
      </c>
    </row>
    <row r="39" spans="1:5" ht="14.25" customHeight="1">
      <c r="A39" s="69" t="s">
        <v>120</v>
      </c>
      <c r="B39" s="69"/>
      <c r="C39" s="69"/>
    </row>
    <row r="40" spans="1:5" ht="15" customHeight="1">
      <c r="A40" s="70" t="s">
        <v>121</v>
      </c>
      <c r="B40" s="70"/>
      <c r="C40" s="33">
        <f>'[1]ул.Ленина 20'!$C$47</f>
        <v>1431.8799999999992</v>
      </c>
    </row>
    <row r="41" spans="1:5" ht="15.75">
      <c r="A41" s="1" t="s">
        <v>122</v>
      </c>
      <c r="B41" s="47"/>
      <c r="C41" s="21">
        <f>C42+C43</f>
        <v>18734.86</v>
      </c>
      <c r="E41" s="25"/>
    </row>
    <row r="42" spans="1:5" ht="15.75">
      <c r="A42" s="1"/>
      <c r="B42" s="9" t="s">
        <v>123</v>
      </c>
      <c r="C42" s="21">
        <v>0</v>
      </c>
      <c r="E42" s="25"/>
    </row>
    <row r="43" spans="1:5" ht="15.75">
      <c r="A43" s="1"/>
      <c r="B43" s="48" t="s">
        <v>124</v>
      </c>
      <c r="C43" s="21">
        <v>18734.86</v>
      </c>
      <c r="E43" s="25"/>
    </row>
    <row r="44" spans="1:5" ht="15.75">
      <c r="A44" s="1" t="s">
        <v>125</v>
      </c>
      <c r="B44" s="47"/>
      <c r="C44" s="21">
        <f>C45+C46</f>
        <v>18754.32</v>
      </c>
      <c r="E44" s="13"/>
    </row>
    <row r="45" spans="1:5" ht="15.75">
      <c r="A45" s="9"/>
      <c r="B45" s="9" t="s">
        <v>123</v>
      </c>
      <c r="C45" s="21">
        <v>0</v>
      </c>
      <c r="E45" s="13"/>
    </row>
    <row r="46" spans="1:5" ht="15.75">
      <c r="A46" s="9"/>
      <c r="B46" s="48" t="s">
        <v>124</v>
      </c>
      <c r="C46" s="9">
        <v>18754.32</v>
      </c>
      <c r="E46" s="13"/>
    </row>
    <row r="47" spans="1:5" ht="15.75">
      <c r="A47" s="53" t="s">
        <v>126</v>
      </c>
      <c r="B47" s="53"/>
      <c r="C47" s="33">
        <f>C40+C41-C44</f>
        <v>1412.4199999999983</v>
      </c>
      <c r="E47" s="13"/>
    </row>
    <row r="48" spans="1:5" ht="11.25" customHeight="1">
      <c r="A48" s="8"/>
      <c r="B48" s="8"/>
      <c r="C48" s="8"/>
      <c r="E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39:C39"/>
    <mergeCell ref="A40:B40"/>
    <mergeCell ref="A5:C5"/>
  </mergeCells>
  <pageMargins left="0.49" right="0.3" top="0.42" bottom="0.38" header="0.31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7"/>
  <sheetViews>
    <sheetView zoomScaleNormal="100" workbookViewId="0">
      <selection activeCell="H49" sqref="H49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7.25">
      <c r="A2" s="20" t="s">
        <v>84</v>
      </c>
      <c r="C2" s="8"/>
    </row>
    <row r="3" spans="1:3" ht="15.75">
      <c r="A3" s="17" t="s">
        <v>70</v>
      </c>
      <c r="C3" s="8">
        <v>735.3</v>
      </c>
    </row>
    <row r="4" spans="1:3" ht="15" customHeight="1">
      <c r="A4" s="18" t="s">
        <v>44</v>
      </c>
      <c r="B4" s="18" t="s">
        <v>42</v>
      </c>
      <c r="C4" s="19" t="s">
        <v>43</v>
      </c>
    </row>
    <row r="5" spans="1:3" ht="15.75" customHeight="1">
      <c r="A5" s="66" t="s">
        <v>119</v>
      </c>
      <c r="B5" s="67"/>
      <c r="C5" s="68"/>
    </row>
    <row r="6" spans="1:3" ht="18" customHeight="1">
      <c r="A6" s="56" t="s">
        <v>4</v>
      </c>
      <c r="B6" s="57"/>
      <c r="C6" s="22">
        <f>'[1]ул.Ленина 22'!C36</f>
        <v>8675.2299999999959</v>
      </c>
    </row>
    <row r="7" spans="1:3" ht="18" customHeight="1">
      <c r="A7" s="58" t="s">
        <v>0</v>
      </c>
      <c r="B7" s="59"/>
      <c r="C7" s="22">
        <f>'[1]ул.Ленина 22'!$C$37</f>
        <v>9791.9599999999991</v>
      </c>
    </row>
    <row r="8" spans="1:3" ht="19.5" customHeight="1">
      <c r="A8" s="60" t="s">
        <v>5</v>
      </c>
      <c r="B8" s="61"/>
      <c r="C8" s="27">
        <f>C6-C7</f>
        <v>-1116.7300000000032</v>
      </c>
    </row>
    <row r="9" spans="1:3" ht="15.75">
      <c r="A9" s="14" t="s">
        <v>2</v>
      </c>
      <c r="B9" s="15"/>
      <c r="C9" s="21">
        <v>88453.96</v>
      </c>
    </row>
    <row r="10" spans="1:3" ht="15.75">
      <c r="A10" s="14" t="s">
        <v>3</v>
      </c>
      <c r="B10" s="15"/>
      <c r="C10" s="9">
        <v>88648.47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66616.88</v>
      </c>
    </row>
    <row r="13" spans="1:3">
      <c r="A13" s="41" t="s">
        <v>52</v>
      </c>
      <c r="B13" s="42" t="s">
        <v>33</v>
      </c>
      <c r="C13" s="42">
        <v>61840.15</v>
      </c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>
        <v>261.61</v>
      </c>
    </row>
    <row r="18" spans="1:3">
      <c r="A18" s="41" t="s">
        <v>57</v>
      </c>
      <c r="B18" s="44" t="s">
        <v>37</v>
      </c>
      <c r="C18" s="42">
        <v>4515.12</v>
      </c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50806.3</v>
      </c>
    </row>
    <row r="24" spans="1:3">
      <c r="A24" s="41" t="s">
        <v>62</v>
      </c>
      <c r="B24" s="42" t="s">
        <v>28</v>
      </c>
      <c r="C24" s="42">
        <v>13226.59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14091.92</v>
      </c>
    </row>
    <row r="27" spans="1:3">
      <c r="A27" s="41" t="s">
        <v>65</v>
      </c>
      <c r="B27" s="42" t="s">
        <v>31</v>
      </c>
      <c r="C27" s="42"/>
    </row>
    <row r="28" spans="1:3">
      <c r="A28" s="41" t="s">
        <v>66</v>
      </c>
      <c r="B28" s="42" t="s">
        <v>25</v>
      </c>
      <c r="C28" s="42">
        <v>21183.85</v>
      </c>
    </row>
    <row r="29" spans="1:3">
      <c r="A29" s="41" t="s">
        <v>67</v>
      </c>
      <c r="B29" s="42" t="s">
        <v>7</v>
      </c>
      <c r="C29" s="43">
        <v>2303.94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6634</v>
      </c>
    </row>
    <row r="33" spans="1:5" ht="15.75">
      <c r="A33" s="31">
        <v>4</v>
      </c>
      <c r="B33" s="32" t="s">
        <v>40</v>
      </c>
      <c r="C33" s="32"/>
    </row>
    <row r="34" spans="1:5" ht="46.5" customHeight="1">
      <c r="A34" s="34">
        <v>5</v>
      </c>
      <c r="B34" s="35" t="s">
        <v>49</v>
      </c>
      <c r="C34" s="32">
        <v>4707.5200000000004</v>
      </c>
    </row>
    <row r="35" spans="1:5" ht="15.75">
      <c r="A35" s="62" t="s">
        <v>51</v>
      </c>
      <c r="B35" s="63"/>
      <c r="C35" s="33">
        <f>C12+C23+C32+C33+C34</f>
        <v>128764.70000000001</v>
      </c>
    </row>
    <row r="36" spans="1:5" ht="15.75" customHeight="1">
      <c r="A36" s="56" t="s">
        <v>10</v>
      </c>
      <c r="B36" s="57"/>
      <c r="C36" s="21">
        <f>C9-C35+C6</f>
        <v>-31635.510000000009</v>
      </c>
    </row>
    <row r="37" spans="1:5" ht="15.75" customHeight="1">
      <c r="A37" s="14" t="s">
        <v>1</v>
      </c>
      <c r="B37" s="26"/>
      <c r="C37" s="21">
        <f>C9-C10+C7</f>
        <v>9597.4500000000044</v>
      </c>
    </row>
    <row r="38" spans="1:5" ht="16.5" customHeight="1">
      <c r="A38" s="64" t="s">
        <v>11</v>
      </c>
      <c r="B38" s="65"/>
      <c r="C38" s="33">
        <f>C36-C37</f>
        <v>-41232.960000000014</v>
      </c>
    </row>
    <row r="39" spans="1:5" ht="15" customHeight="1">
      <c r="A39" s="69" t="s">
        <v>120</v>
      </c>
      <c r="B39" s="69"/>
      <c r="C39" s="69"/>
    </row>
    <row r="40" spans="1:5" ht="15.75">
      <c r="A40" s="70" t="s">
        <v>121</v>
      </c>
      <c r="B40" s="70"/>
      <c r="C40" s="33">
        <f>'[1]ул.Ленина 22'!$C$47</f>
        <v>3425.34</v>
      </c>
    </row>
    <row r="41" spans="1:5" ht="15.75">
      <c r="A41" s="1" t="s">
        <v>122</v>
      </c>
      <c r="B41" s="47"/>
      <c r="C41" s="21">
        <f>C42+C43</f>
        <v>37931.300000000003</v>
      </c>
      <c r="E41" s="25"/>
    </row>
    <row r="42" spans="1:5" ht="13.5" customHeight="1">
      <c r="A42" s="1"/>
      <c r="B42" s="9" t="s">
        <v>123</v>
      </c>
      <c r="C42" s="21">
        <v>0</v>
      </c>
      <c r="E42" s="25"/>
    </row>
    <row r="43" spans="1:5" ht="12.75" customHeight="1">
      <c r="A43" s="1"/>
      <c r="B43" s="48" t="s">
        <v>124</v>
      </c>
      <c r="C43" s="21">
        <v>37931.300000000003</v>
      </c>
      <c r="E43" s="25"/>
    </row>
    <row r="44" spans="1:5" ht="15.75">
      <c r="A44" s="1" t="s">
        <v>125</v>
      </c>
      <c r="B44" s="47"/>
      <c r="C44" s="21">
        <f>C45+C46</f>
        <v>38111.910000000003</v>
      </c>
      <c r="E44" s="13"/>
    </row>
    <row r="45" spans="1:5" ht="15.75">
      <c r="A45" s="9"/>
      <c r="B45" s="9" t="s">
        <v>123</v>
      </c>
      <c r="C45" s="21">
        <v>45.9</v>
      </c>
      <c r="E45" s="13"/>
    </row>
    <row r="46" spans="1:5" ht="15.75">
      <c r="A46" s="9"/>
      <c r="B46" s="48" t="s">
        <v>124</v>
      </c>
      <c r="C46" s="9">
        <v>38066.01</v>
      </c>
      <c r="E46" s="13"/>
    </row>
    <row r="47" spans="1:5" ht="15.75">
      <c r="A47" s="53" t="s">
        <v>126</v>
      </c>
      <c r="B47" s="53"/>
      <c r="C47" s="33">
        <f>C40+C41-C44</f>
        <v>3244.7299999999959</v>
      </c>
      <c r="E47" s="13"/>
    </row>
    <row r="48" spans="1:5" ht="12" customHeight="1">
      <c r="A48" s="8"/>
      <c r="B48" s="8"/>
      <c r="C48" s="8"/>
      <c r="E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39:C39"/>
    <mergeCell ref="A40:B40"/>
    <mergeCell ref="A5:C5"/>
  </mergeCells>
  <pageMargins left="0.49" right="0.3" top="0.38" bottom="0.38" header="0.31" footer="0.3"/>
  <pageSetup paperSize="9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7"/>
  <sheetViews>
    <sheetView zoomScaleNormal="100" workbookViewId="0">
      <selection activeCell="F52" sqref="F52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4.25" customHeight="1">
      <c r="A2" s="20" t="s">
        <v>83</v>
      </c>
      <c r="C2" s="8"/>
    </row>
    <row r="3" spans="1:3" ht="15.75">
      <c r="A3" s="17" t="s">
        <v>70</v>
      </c>
      <c r="C3" s="8">
        <v>784.8</v>
      </c>
    </row>
    <row r="4" spans="1:3" ht="17.25" customHeight="1">
      <c r="A4" s="18" t="s">
        <v>44</v>
      </c>
      <c r="B4" s="18" t="s">
        <v>42</v>
      </c>
      <c r="C4" s="19" t="s">
        <v>43</v>
      </c>
    </row>
    <row r="5" spans="1:3" ht="16.5" customHeight="1">
      <c r="A5" s="66" t="s">
        <v>119</v>
      </c>
      <c r="B5" s="67"/>
      <c r="C5" s="68"/>
    </row>
    <row r="6" spans="1:3" ht="17.25" customHeight="1">
      <c r="A6" s="56" t="s">
        <v>4</v>
      </c>
      <c r="B6" s="57"/>
      <c r="C6" s="22">
        <f>'[1]ул.Ленина 22а'!C36</f>
        <v>-66657.279999999999</v>
      </c>
    </row>
    <row r="7" spans="1:3" ht="17.25" customHeight="1">
      <c r="A7" s="58" t="s">
        <v>0</v>
      </c>
      <c r="B7" s="59"/>
      <c r="C7" s="22">
        <f>'[1]ул.Ленина 22а'!$C$37</f>
        <v>11161.23</v>
      </c>
    </row>
    <row r="8" spans="1:3" ht="18.75" customHeight="1">
      <c r="A8" s="60" t="s">
        <v>5</v>
      </c>
      <c r="B8" s="61"/>
      <c r="C8" s="27">
        <f>C6-C7</f>
        <v>-77818.509999999995</v>
      </c>
    </row>
    <row r="9" spans="1:3" ht="15.75">
      <c r="A9" s="14" t="s">
        <v>2</v>
      </c>
      <c r="B9" s="15"/>
      <c r="C9" s="21">
        <v>93301.759999999995</v>
      </c>
    </row>
    <row r="10" spans="1:3" ht="15.75">
      <c r="A10" s="14" t="s">
        <v>3</v>
      </c>
      <c r="B10" s="15"/>
      <c r="C10" s="9">
        <v>91699.5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804.06000000000006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>
        <v>261.61</v>
      </c>
    </row>
    <row r="18" spans="1:3">
      <c r="A18" s="41" t="s">
        <v>57</v>
      </c>
      <c r="B18" s="44" t="s">
        <v>37</v>
      </c>
      <c r="C18" s="42">
        <v>542.45000000000005</v>
      </c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111787.25000000001</v>
      </c>
    </row>
    <row r="24" spans="1:3">
      <c r="A24" s="41" t="s">
        <v>62</v>
      </c>
      <c r="B24" s="42" t="s">
        <v>28</v>
      </c>
      <c r="C24" s="42">
        <v>6801.63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71696.320000000007</v>
      </c>
    </row>
    <row r="27" spans="1:3">
      <c r="A27" s="41" t="s">
        <v>65</v>
      </c>
      <c r="B27" s="42" t="s">
        <v>31</v>
      </c>
      <c r="C27" s="42">
        <v>3870.92</v>
      </c>
    </row>
    <row r="28" spans="1:3">
      <c r="A28" s="41" t="s">
        <v>66</v>
      </c>
      <c r="B28" s="42" t="s">
        <v>25</v>
      </c>
      <c r="C28" s="42">
        <v>22344.42</v>
      </c>
    </row>
    <row r="29" spans="1:3">
      <c r="A29" s="41" t="s">
        <v>67</v>
      </c>
      <c r="B29" s="42" t="s">
        <v>7</v>
      </c>
      <c r="C29" s="43">
        <v>2563.38</v>
      </c>
    </row>
    <row r="30" spans="1:3">
      <c r="A30" s="41" t="s">
        <v>68</v>
      </c>
      <c r="B30" s="42" t="s">
        <v>47</v>
      </c>
      <c r="C30" s="42">
        <v>2531.5300000000002</v>
      </c>
    </row>
    <row r="31" spans="1:3">
      <c r="A31" s="41" t="s">
        <v>69</v>
      </c>
      <c r="B31" s="44" t="s">
        <v>38</v>
      </c>
      <c r="C31" s="42">
        <v>1979.05</v>
      </c>
    </row>
    <row r="32" spans="1:3" ht="15.75">
      <c r="A32" s="31">
        <v>3</v>
      </c>
      <c r="B32" s="32" t="s">
        <v>39</v>
      </c>
      <c r="C32" s="33">
        <v>6999.25</v>
      </c>
    </row>
    <row r="33" spans="1:5" ht="15.75">
      <c r="A33" s="31">
        <v>4</v>
      </c>
      <c r="B33" s="32" t="s">
        <v>40</v>
      </c>
      <c r="C33" s="32"/>
    </row>
    <row r="34" spans="1:5" ht="47.25" customHeight="1">
      <c r="A34" s="34">
        <v>5</v>
      </c>
      <c r="B34" s="35" t="s">
        <v>49</v>
      </c>
      <c r="C34" s="32">
        <v>4965.43</v>
      </c>
    </row>
    <row r="35" spans="1:5" ht="15.75">
      <c r="A35" s="62" t="s">
        <v>51</v>
      </c>
      <c r="B35" s="63"/>
      <c r="C35" s="33">
        <f>C12+C23+C32+C33+C34</f>
        <v>124555.99000000002</v>
      </c>
    </row>
    <row r="36" spans="1:5" ht="15.75" customHeight="1">
      <c r="A36" s="56" t="s">
        <v>10</v>
      </c>
      <c r="B36" s="57"/>
      <c r="C36" s="21">
        <f>C9-C35+C6</f>
        <v>-97911.510000000024</v>
      </c>
    </row>
    <row r="37" spans="1:5" ht="15.75" customHeight="1">
      <c r="A37" s="14" t="s">
        <v>1</v>
      </c>
      <c r="B37" s="26"/>
      <c r="C37" s="21">
        <f>C9-C10+C7</f>
        <v>12763.489999999994</v>
      </c>
    </row>
    <row r="38" spans="1:5" ht="15.75" customHeight="1">
      <c r="A38" s="64" t="s">
        <v>11</v>
      </c>
      <c r="B38" s="65"/>
      <c r="C38" s="33">
        <f>C36-C37</f>
        <v>-110675.00000000001</v>
      </c>
    </row>
    <row r="39" spans="1:5" ht="15.75">
      <c r="A39" s="69" t="s">
        <v>120</v>
      </c>
      <c r="B39" s="69"/>
      <c r="C39" s="69"/>
    </row>
    <row r="40" spans="1:5" ht="15.75">
      <c r="A40" s="70" t="s">
        <v>121</v>
      </c>
      <c r="B40" s="70"/>
      <c r="C40" s="33">
        <f>'[1]ул.Ленина 22а'!$C$47</f>
        <v>7150.41</v>
      </c>
    </row>
    <row r="41" spans="1:5" ht="15.75">
      <c r="A41" s="1" t="s">
        <v>122</v>
      </c>
      <c r="B41" s="47"/>
      <c r="C41" s="21">
        <f>C42+C43</f>
        <v>40913.14</v>
      </c>
      <c r="E41" s="25"/>
    </row>
    <row r="42" spans="1:5" ht="13.5" customHeight="1">
      <c r="A42" s="1"/>
      <c r="B42" s="9" t="s">
        <v>123</v>
      </c>
      <c r="C42" s="21">
        <v>0</v>
      </c>
      <c r="E42" s="25"/>
    </row>
    <row r="43" spans="1:5" ht="14.25" customHeight="1">
      <c r="A43" s="1"/>
      <c r="B43" s="48" t="s">
        <v>124</v>
      </c>
      <c r="C43" s="21">
        <v>40913.14</v>
      </c>
      <c r="E43" s="25"/>
    </row>
    <row r="44" spans="1:5" ht="15.75">
      <c r="A44" s="1" t="s">
        <v>125</v>
      </c>
      <c r="B44" s="47"/>
      <c r="C44" s="21">
        <f>C45+C46</f>
        <v>43493.85</v>
      </c>
      <c r="E44" s="13"/>
    </row>
    <row r="45" spans="1:5" ht="15.75">
      <c r="A45" s="9"/>
      <c r="B45" s="9" t="s">
        <v>123</v>
      </c>
      <c r="C45" s="21">
        <v>967.89</v>
      </c>
      <c r="E45" s="13"/>
    </row>
    <row r="46" spans="1:5" ht="15.75">
      <c r="A46" s="9"/>
      <c r="B46" s="48" t="s">
        <v>124</v>
      </c>
      <c r="C46" s="9">
        <v>42525.96</v>
      </c>
      <c r="E46" s="13"/>
    </row>
    <row r="47" spans="1:5" ht="15.75">
      <c r="A47" s="53" t="s">
        <v>126</v>
      </c>
      <c r="B47" s="53"/>
      <c r="C47" s="33">
        <f>C40+C41-C44</f>
        <v>4569.7000000000044</v>
      </c>
      <c r="E47" s="13"/>
    </row>
    <row r="48" spans="1:5" ht="15.75">
      <c r="A48" s="8"/>
      <c r="B48" s="8"/>
      <c r="C48" s="8"/>
      <c r="E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39:C39"/>
    <mergeCell ref="A40:B40"/>
    <mergeCell ref="A5:C5"/>
  </mergeCells>
  <pageMargins left="0.49" right="0.3" top="0.38" bottom="0.34" header="0.31" footer="0.3"/>
  <pageSetup paperSize="9" orientation="portrait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7"/>
  <sheetViews>
    <sheetView zoomScaleNormal="100" workbookViewId="0">
      <selection activeCell="G45" sqref="G45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5" customHeight="1">
      <c r="A2" s="20" t="s">
        <v>82</v>
      </c>
      <c r="C2" s="8"/>
    </row>
    <row r="3" spans="1:3" ht="15.75">
      <c r="A3" s="17" t="s">
        <v>70</v>
      </c>
      <c r="C3" s="8">
        <v>737.5</v>
      </c>
    </row>
    <row r="4" spans="1:3" ht="15.75" customHeight="1">
      <c r="A4" s="18" t="s">
        <v>44</v>
      </c>
      <c r="B4" s="18" t="s">
        <v>42</v>
      </c>
      <c r="C4" s="19" t="s">
        <v>43</v>
      </c>
    </row>
    <row r="5" spans="1:3" ht="16.5" customHeight="1">
      <c r="A5" s="66" t="s">
        <v>119</v>
      </c>
      <c r="B5" s="67"/>
      <c r="C5" s="68"/>
    </row>
    <row r="6" spans="1:3" ht="16.5" customHeight="1">
      <c r="A6" s="56" t="s">
        <v>4</v>
      </c>
      <c r="B6" s="57"/>
      <c r="C6" s="22">
        <f>'[1]ул.Ленина 24'!C36</f>
        <v>6446.7100000000028</v>
      </c>
    </row>
    <row r="7" spans="1:3" ht="14.25" customHeight="1">
      <c r="A7" s="58" t="s">
        <v>0</v>
      </c>
      <c r="B7" s="59"/>
      <c r="C7" s="22">
        <f>'[1]ул.Ленина 24'!$C$37</f>
        <v>12400.260000000002</v>
      </c>
    </row>
    <row r="8" spans="1:3" ht="14.25" customHeight="1">
      <c r="A8" s="64" t="s">
        <v>5</v>
      </c>
      <c r="B8" s="65"/>
      <c r="C8" s="27">
        <f>C6-C7</f>
        <v>-5953.5499999999993</v>
      </c>
    </row>
    <row r="9" spans="1:3" ht="15.75">
      <c r="A9" s="14" t="s">
        <v>2</v>
      </c>
      <c r="B9" s="15"/>
      <c r="C9" s="21">
        <v>89062</v>
      </c>
    </row>
    <row r="10" spans="1:3" ht="15.75">
      <c r="A10" s="14" t="s">
        <v>3</v>
      </c>
      <c r="B10" s="15"/>
      <c r="C10" s="21">
        <v>84681.08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47474.16</v>
      </c>
    </row>
    <row r="13" spans="1:3">
      <c r="A13" s="41" t="s">
        <v>52</v>
      </c>
      <c r="B13" s="42" t="s">
        <v>33</v>
      </c>
      <c r="C13" s="42">
        <v>39952.07</v>
      </c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>
        <v>645.91</v>
      </c>
    </row>
    <row r="19" spans="1:3">
      <c r="A19" s="41" t="s">
        <v>58</v>
      </c>
      <c r="B19" s="44" t="s">
        <v>46</v>
      </c>
      <c r="C19" s="42">
        <v>4123.6400000000003</v>
      </c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>
        <v>2752.54</v>
      </c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35540.36</v>
      </c>
    </row>
    <row r="24" spans="1:3">
      <c r="A24" s="41" t="s">
        <v>62</v>
      </c>
      <c r="B24" s="42" t="s">
        <v>28</v>
      </c>
      <c r="C24" s="42"/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13109.33</v>
      </c>
    </row>
    <row r="27" spans="1:3">
      <c r="A27" s="41" t="s">
        <v>65</v>
      </c>
      <c r="B27" s="42" t="s">
        <v>31</v>
      </c>
      <c r="C27" s="42">
        <v>827.42</v>
      </c>
    </row>
    <row r="28" spans="1:3">
      <c r="A28" s="41" t="s">
        <v>66</v>
      </c>
      <c r="B28" s="42" t="s">
        <v>25</v>
      </c>
      <c r="C28" s="42">
        <v>21329.46</v>
      </c>
    </row>
    <row r="29" spans="1:3">
      <c r="A29" s="41" t="s">
        <v>67</v>
      </c>
      <c r="B29" s="42" t="s">
        <v>7</v>
      </c>
      <c r="C29" s="43"/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>
        <v>274.14999999999998</v>
      </c>
    </row>
    <row r="32" spans="1:3" ht="15.75">
      <c r="A32" s="31">
        <v>3</v>
      </c>
      <c r="B32" s="32" t="s">
        <v>39</v>
      </c>
      <c r="C32" s="33">
        <v>6679.66</v>
      </c>
    </row>
    <row r="33" spans="1:6" ht="15.75">
      <c r="A33" s="31">
        <v>4</v>
      </c>
      <c r="B33" s="32" t="s">
        <v>40</v>
      </c>
      <c r="C33" s="32"/>
    </row>
    <row r="34" spans="1:6" ht="50.25" customHeight="1">
      <c r="A34" s="34">
        <v>5</v>
      </c>
      <c r="B34" s="35" t="s">
        <v>49</v>
      </c>
      <c r="C34" s="32">
        <v>4739.88</v>
      </c>
    </row>
    <row r="35" spans="1:6" ht="15.75">
      <c r="A35" s="62" t="s">
        <v>51</v>
      </c>
      <c r="B35" s="63"/>
      <c r="C35" s="33">
        <f>C12+C23+C32+C33+C34</f>
        <v>94434.060000000012</v>
      </c>
    </row>
    <row r="36" spans="1:6" ht="15.75" customHeight="1">
      <c r="A36" s="56" t="s">
        <v>10</v>
      </c>
      <c r="B36" s="57"/>
      <c r="C36" s="21">
        <f>C9-C35+C6</f>
        <v>1074.6499999999905</v>
      </c>
    </row>
    <row r="37" spans="1:6" ht="15.75" customHeight="1">
      <c r="A37" s="14" t="s">
        <v>1</v>
      </c>
      <c r="B37" s="26"/>
      <c r="C37" s="21">
        <f>C9-C10+C7</f>
        <v>16781.18</v>
      </c>
    </row>
    <row r="38" spans="1:6" ht="18" customHeight="1">
      <c r="A38" s="60" t="s">
        <v>11</v>
      </c>
      <c r="B38" s="61"/>
      <c r="C38" s="33">
        <f>C36-C37</f>
        <v>-15706.53000000001</v>
      </c>
    </row>
    <row r="39" spans="1:6" ht="15.75">
      <c r="A39" s="69" t="s">
        <v>120</v>
      </c>
      <c r="B39" s="69"/>
      <c r="C39" s="69"/>
    </row>
    <row r="40" spans="1:6" ht="15.75">
      <c r="A40" s="70" t="s">
        <v>121</v>
      </c>
      <c r="B40" s="70"/>
      <c r="C40" s="33">
        <f>'[1]ул.Ленина 24'!$C$47</f>
        <v>4544.5599999999995</v>
      </c>
    </row>
    <row r="41" spans="1:6" ht="15.75">
      <c r="A41" s="1" t="s">
        <v>122</v>
      </c>
      <c r="B41" s="47"/>
      <c r="C41" s="21">
        <f>C42+C43</f>
        <v>27270.19</v>
      </c>
      <c r="E41" s="25"/>
      <c r="F41" s="25"/>
    </row>
    <row r="42" spans="1:6" ht="15.75">
      <c r="A42" s="1"/>
      <c r="B42" s="9" t="s">
        <v>123</v>
      </c>
      <c r="C42" s="21">
        <v>0</v>
      </c>
      <c r="E42" s="25"/>
      <c r="F42" s="25"/>
    </row>
    <row r="43" spans="1:6" ht="15.75">
      <c r="A43" s="1"/>
      <c r="B43" s="48" t="s">
        <v>124</v>
      </c>
      <c r="C43" s="21">
        <v>27270.19</v>
      </c>
      <c r="E43" s="25"/>
      <c r="F43" s="25"/>
    </row>
    <row r="44" spans="1:6" ht="15.75">
      <c r="A44" s="1" t="s">
        <v>125</v>
      </c>
      <c r="B44" s="47"/>
      <c r="C44" s="21">
        <f>C45+C46</f>
        <v>25633.510000000002</v>
      </c>
      <c r="E44" s="13"/>
      <c r="F44" s="13"/>
    </row>
    <row r="45" spans="1:6" ht="15.75">
      <c r="A45" s="9"/>
      <c r="B45" s="9" t="s">
        <v>123</v>
      </c>
      <c r="C45" s="21">
        <v>804.38</v>
      </c>
      <c r="E45" s="13"/>
      <c r="F45" s="13"/>
    </row>
    <row r="46" spans="1:6" ht="15.75">
      <c r="A46" s="9"/>
      <c r="B46" s="48" t="s">
        <v>124</v>
      </c>
      <c r="C46" s="9">
        <v>24829.13</v>
      </c>
      <c r="E46" s="13"/>
      <c r="F46" s="13"/>
    </row>
    <row r="47" spans="1:6" ht="15.75">
      <c r="A47" s="53" t="s">
        <v>126</v>
      </c>
      <c r="B47" s="53"/>
      <c r="C47" s="33">
        <f>C40+C41-C44</f>
        <v>6181.239999999998</v>
      </c>
      <c r="E47" s="13"/>
      <c r="F47" s="13"/>
    </row>
    <row r="48" spans="1:6" ht="15.75">
      <c r="A48" s="8"/>
      <c r="B48" s="8"/>
      <c r="C48" s="8"/>
      <c r="E48" s="13"/>
      <c r="F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39:C39"/>
    <mergeCell ref="A40:B40"/>
    <mergeCell ref="A5:C5"/>
  </mergeCells>
  <pageMargins left="0.49" right="0.3" top="0.44" bottom="0.28000000000000003" header="0.31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workbookViewId="0">
      <selection activeCell="D53" sqref="D53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7.25">
      <c r="A2" s="20" t="s">
        <v>98</v>
      </c>
      <c r="C2" s="8"/>
    </row>
    <row r="3" spans="1:3" ht="15.75">
      <c r="A3" s="17" t="s">
        <v>70</v>
      </c>
      <c r="C3" s="8">
        <v>792.6</v>
      </c>
    </row>
    <row r="4" spans="1:3" ht="15.75" customHeight="1">
      <c r="A4" s="18" t="s">
        <v>44</v>
      </c>
      <c r="B4" s="18" t="s">
        <v>42</v>
      </c>
      <c r="C4" s="19" t="s">
        <v>43</v>
      </c>
    </row>
    <row r="5" spans="1:3" ht="15.75" customHeight="1">
      <c r="A5" s="66" t="s">
        <v>119</v>
      </c>
      <c r="B5" s="67"/>
      <c r="C5" s="68"/>
    </row>
    <row r="6" spans="1:3" ht="18" customHeight="1">
      <c r="A6" s="56" t="s">
        <v>4</v>
      </c>
      <c r="B6" s="57"/>
      <c r="C6" s="22">
        <f>'[1]ул.50 лет ВЛКСМ 25'!C36</f>
        <v>17528.32</v>
      </c>
    </row>
    <row r="7" spans="1:3" ht="18" customHeight="1">
      <c r="A7" s="58" t="s">
        <v>0</v>
      </c>
      <c r="B7" s="59"/>
      <c r="C7" s="22">
        <f>'[1]ул.50 лет ВЛКСМ 25'!C37</f>
        <v>14798.560000000001</v>
      </c>
    </row>
    <row r="8" spans="1:3" ht="17.25" customHeight="1">
      <c r="A8" s="60" t="s">
        <v>5</v>
      </c>
      <c r="B8" s="61"/>
      <c r="C8" s="27">
        <f>C6-C7</f>
        <v>2729.7599999999984</v>
      </c>
    </row>
    <row r="9" spans="1:3" ht="15.75">
      <c r="A9" s="14" t="s">
        <v>2</v>
      </c>
      <c r="B9" s="15"/>
      <c r="C9" s="21">
        <v>97307.94</v>
      </c>
    </row>
    <row r="10" spans="1:3" ht="15.75">
      <c r="A10" s="14" t="s">
        <v>3</v>
      </c>
      <c r="B10" s="15"/>
      <c r="C10" s="9">
        <v>90498.48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3281.8099999999995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>
        <v>900.7</v>
      </c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>
        <v>1862.75</v>
      </c>
    </row>
    <row r="20" spans="1:3">
      <c r="A20" s="41" t="s">
        <v>59</v>
      </c>
      <c r="B20" s="44" t="s">
        <v>32</v>
      </c>
      <c r="C20" s="43">
        <v>313.93</v>
      </c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>
        <v>204.43</v>
      </c>
    </row>
    <row r="23" spans="1:3" ht="15.75">
      <c r="A23" s="28">
        <v>2</v>
      </c>
      <c r="B23" s="29" t="s">
        <v>8</v>
      </c>
      <c r="C23" s="30">
        <f>C24+C25+C26+C27+C28+C29+C30+C31</f>
        <v>45486.5</v>
      </c>
    </row>
    <row r="24" spans="1:3">
      <c r="A24" s="41" t="s">
        <v>62</v>
      </c>
      <c r="B24" s="42" t="s">
        <v>28</v>
      </c>
      <c r="C24" s="42">
        <v>11310.52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6898.94</v>
      </c>
    </row>
    <row r="27" spans="1:3">
      <c r="A27" s="41" t="s">
        <v>65</v>
      </c>
      <c r="B27" s="42" t="s">
        <v>31</v>
      </c>
      <c r="C27" s="42">
        <v>1260.8499999999999</v>
      </c>
    </row>
    <row r="28" spans="1:3">
      <c r="A28" s="41" t="s">
        <v>66</v>
      </c>
      <c r="B28" s="42" t="s">
        <v>25</v>
      </c>
      <c r="C28" s="42">
        <v>23304.29</v>
      </c>
    </row>
    <row r="29" spans="1:3">
      <c r="A29" s="41" t="s">
        <v>67</v>
      </c>
      <c r="B29" s="42" t="s">
        <v>7</v>
      </c>
      <c r="C29" s="43">
        <v>2711.9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7298.05</v>
      </c>
    </row>
    <row r="33" spans="1:6" ht="15.75">
      <c r="A33" s="31">
        <v>4</v>
      </c>
      <c r="B33" s="32" t="s">
        <v>40</v>
      </c>
      <c r="C33" s="32"/>
    </row>
    <row r="34" spans="1:6" ht="50.25" customHeight="1">
      <c r="A34" s="34">
        <v>5</v>
      </c>
      <c r="B34" s="35" t="s">
        <v>49</v>
      </c>
      <c r="C34" s="32">
        <v>5178.7299999999996</v>
      </c>
    </row>
    <row r="35" spans="1:6" ht="15.75">
      <c r="A35" s="62" t="s">
        <v>51</v>
      </c>
      <c r="B35" s="63"/>
      <c r="C35" s="33">
        <f>C12+C23+C32+C33+C34</f>
        <v>61245.09</v>
      </c>
    </row>
    <row r="36" spans="1:6" ht="15.75" customHeight="1">
      <c r="A36" s="56" t="s">
        <v>10</v>
      </c>
      <c r="B36" s="57"/>
      <c r="C36" s="21">
        <f>C9-C35+C6</f>
        <v>53591.170000000006</v>
      </c>
    </row>
    <row r="37" spans="1:6" ht="15.75" customHeight="1">
      <c r="A37" s="14" t="s">
        <v>1</v>
      </c>
      <c r="B37" s="26"/>
      <c r="C37" s="21">
        <f>C9-C10+C7</f>
        <v>21608.020000000008</v>
      </c>
    </row>
    <row r="38" spans="1:6" ht="16.5" customHeight="1">
      <c r="A38" s="64" t="s">
        <v>11</v>
      </c>
      <c r="B38" s="65"/>
      <c r="C38" s="33">
        <f>C36-C37</f>
        <v>31983.149999999998</v>
      </c>
    </row>
    <row r="39" spans="1:6" ht="15.75">
      <c r="A39" s="69" t="s">
        <v>120</v>
      </c>
      <c r="B39" s="69"/>
      <c r="C39" s="69"/>
    </row>
    <row r="40" spans="1:6" ht="15.75">
      <c r="A40" s="70" t="s">
        <v>121</v>
      </c>
      <c r="B40" s="70"/>
      <c r="C40" s="33">
        <f>'[1]ул.50 лет ВЛКСМ 25'!$C$47</f>
        <v>8717.3399999999965</v>
      </c>
    </row>
    <row r="41" spans="1:6" ht="15.75">
      <c r="A41" s="1" t="s">
        <v>122</v>
      </c>
      <c r="B41" s="47"/>
      <c r="C41" s="21">
        <f>C42+C43</f>
        <v>50609.15</v>
      </c>
      <c r="E41" s="25"/>
      <c r="F41" s="25"/>
    </row>
    <row r="42" spans="1:6" ht="15" customHeight="1">
      <c r="A42" s="1"/>
      <c r="B42" s="9" t="s">
        <v>123</v>
      </c>
      <c r="C42" s="21">
        <v>0</v>
      </c>
      <c r="E42" s="25"/>
      <c r="F42" s="25"/>
    </row>
    <row r="43" spans="1:6" ht="12.75" customHeight="1">
      <c r="A43" s="1"/>
      <c r="B43" s="48" t="s">
        <v>124</v>
      </c>
      <c r="C43" s="21">
        <v>50609.15</v>
      </c>
      <c r="E43" s="25"/>
      <c r="F43" s="25"/>
    </row>
    <row r="44" spans="1:6" ht="15.75">
      <c r="A44" s="1" t="s">
        <v>125</v>
      </c>
      <c r="B44" s="47"/>
      <c r="C44" s="21">
        <f>C45+C46</f>
        <v>48236.259999999995</v>
      </c>
      <c r="E44" s="13"/>
      <c r="F44" s="13"/>
    </row>
    <row r="45" spans="1:6" ht="14.25" customHeight="1">
      <c r="A45" s="9"/>
      <c r="B45" s="9" t="s">
        <v>123</v>
      </c>
      <c r="C45" s="21">
        <v>2013.59</v>
      </c>
      <c r="E45" s="13"/>
      <c r="F45" s="13"/>
    </row>
    <row r="46" spans="1:6" ht="15.75">
      <c r="A46" s="9"/>
      <c r="B46" s="48" t="s">
        <v>124</v>
      </c>
      <c r="C46" s="9">
        <v>46222.67</v>
      </c>
      <c r="E46" s="13"/>
      <c r="F46" s="13"/>
    </row>
    <row r="47" spans="1:6" ht="15.75">
      <c r="A47" s="53" t="s">
        <v>126</v>
      </c>
      <c r="B47" s="53"/>
      <c r="C47" s="33">
        <f>C40+C41-C44</f>
        <v>11090.230000000003</v>
      </c>
      <c r="E47" s="13"/>
      <c r="F47" s="13"/>
    </row>
    <row r="48" spans="1:6" ht="15.75">
      <c r="A48" s="8"/>
      <c r="B48" s="8"/>
      <c r="C48" s="8"/>
      <c r="E48" s="13"/>
      <c r="F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5:C5"/>
    <mergeCell ref="A39:C39"/>
    <mergeCell ref="A40:B40"/>
  </mergeCells>
  <pageMargins left="0.49" right="0.3" top="0.35" bottom="0.35" header="0.31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57"/>
  <sheetViews>
    <sheetView zoomScaleNormal="100" workbookViewId="0">
      <selection activeCell="H46" sqref="H46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5" customHeight="1">
      <c r="A2" s="20" t="s">
        <v>81</v>
      </c>
      <c r="C2" s="8"/>
    </row>
    <row r="3" spans="1:3" ht="15.75">
      <c r="A3" s="17" t="s">
        <v>70</v>
      </c>
      <c r="C3" s="8">
        <v>881.7</v>
      </c>
    </row>
    <row r="4" spans="1:3" ht="18.75" customHeight="1">
      <c r="A4" s="18" t="s">
        <v>44</v>
      </c>
      <c r="B4" s="18" t="s">
        <v>42</v>
      </c>
      <c r="C4" s="19" t="s">
        <v>43</v>
      </c>
    </row>
    <row r="5" spans="1:3" ht="15.75" customHeight="1">
      <c r="A5" s="66" t="s">
        <v>119</v>
      </c>
      <c r="B5" s="67"/>
      <c r="C5" s="68"/>
    </row>
    <row r="6" spans="1:3" ht="15" customHeight="1">
      <c r="A6" s="56" t="s">
        <v>4</v>
      </c>
      <c r="B6" s="57"/>
      <c r="C6" s="22">
        <f>'[1]ул.Ленина 32'!C36</f>
        <v>203.34999999999854</v>
      </c>
    </row>
    <row r="7" spans="1:3" ht="16.5" customHeight="1">
      <c r="A7" s="58" t="s">
        <v>0</v>
      </c>
      <c r="B7" s="59"/>
      <c r="C7" s="22">
        <f>'[1]ул.Ленина 32'!$C$37</f>
        <v>15676.580000000002</v>
      </c>
    </row>
    <row r="8" spans="1:3" s="50" customFormat="1" ht="17.25" customHeight="1">
      <c r="A8" s="60" t="s">
        <v>5</v>
      </c>
      <c r="B8" s="61"/>
      <c r="C8" s="49">
        <f>C6-C7</f>
        <v>-15473.230000000003</v>
      </c>
    </row>
    <row r="9" spans="1:3" ht="15.75">
      <c r="A9" s="14" t="s">
        <v>2</v>
      </c>
      <c r="B9" s="15"/>
      <c r="C9" s="21">
        <v>101868</v>
      </c>
    </row>
    <row r="10" spans="1:3" ht="15.75">
      <c r="A10" s="14" t="s">
        <v>3</v>
      </c>
      <c r="B10" s="15"/>
      <c r="C10" s="9">
        <v>89451.43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95202.93</v>
      </c>
    </row>
    <row r="13" spans="1:3">
      <c r="A13" s="41" t="s">
        <v>52</v>
      </c>
      <c r="B13" s="42" t="s">
        <v>33</v>
      </c>
      <c r="C13" s="42">
        <v>92283.4</v>
      </c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>
        <v>63.61</v>
      </c>
    </row>
    <row r="19" spans="1:3">
      <c r="A19" s="41" t="s">
        <v>58</v>
      </c>
      <c r="B19" s="44" t="s">
        <v>46</v>
      </c>
      <c r="C19" s="42">
        <v>1444.71</v>
      </c>
    </row>
    <row r="20" spans="1:3">
      <c r="A20" s="41" t="s">
        <v>59</v>
      </c>
      <c r="B20" s="44" t="s">
        <v>32</v>
      </c>
      <c r="C20" s="43">
        <v>256.14999999999998</v>
      </c>
    </row>
    <row r="21" spans="1:3">
      <c r="A21" s="41" t="s">
        <v>60</v>
      </c>
      <c r="B21" s="44" t="s">
        <v>48</v>
      </c>
      <c r="C21" s="42">
        <v>1155.06</v>
      </c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66416.710000000006</v>
      </c>
    </row>
    <row r="24" spans="1:3">
      <c r="A24" s="41" t="s">
        <v>62</v>
      </c>
      <c r="B24" s="42" t="s">
        <v>28</v>
      </c>
      <c r="C24" s="42">
        <v>12789.31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28923.59</v>
      </c>
    </row>
    <row r="27" spans="1:3">
      <c r="A27" s="41" t="s">
        <v>65</v>
      </c>
      <c r="B27" s="42" t="s">
        <v>31</v>
      </c>
      <c r="C27" s="42">
        <v>307.44</v>
      </c>
    </row>
    <row r="28" spans="1:3">
      <c r="A28" s="41" t="s">
        <v>66</v>
      </c>
      <c r="B28" s="42" t="s">
        <v>25</v>
      </c>
      <c r="C28" s="42">
        <v>24396.37</v>
      </c>
    </row>
    <row r="29" spans="1:3">
      <c r="A29" s="41" t="s">
        <v>67</v>
      </c>
      <c r="B29" s="42" t="s">
        <v>7</v>
      </c>
      <c r="C29" s="43"/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7640.1</v>
      </c>
    </row>
    <row r="33" spans="1:5" ht="15.75">
      <c r="A33" s="31">
        <v>4</v>
      </c>
      <c r="B33" s="32" t="s">
        <v>40</v>
      </c>
      <c r="C33" s="32"/>
    </row>
    <row r="34" spans="1:5" ht="47.25" customHeight="1">
      <c r="A34" s="34">
        <v>5</v>
      </c>
      <c r="B34" s="35" t="s">
        <v>49</v>
      </c>
      <c r="C34" s="32">
        <v>5421.42</v>
      </c>
    </row>
    <row r="35" spans="1:5" ht="15.75">
      <c r="A35" s="62" t="s">
        <v>51</v>
      </c>
      <c r="B35" s="63"/>
      <c r="C35" s="33">
        <f>C12+C23+C32+C33+C34</f>
        <v>174681.16000000003</v>
      </c>
    </row>
    <row r="36" spans="1:5" ht="15.75" customHeight="1">
      <c r="A36" s="56" t="s">
        <v>10</v>
      </c>
      <c r="B36" s="57"/>
      <c r="C36" s="21">
        <f>C9-C35+C6</f>
        <v>-72609.810000000027</v>
      </c>
    </row>
    <row r="37" spans="1:5" ht="15.75" customHeight="1">
      <c r="A37" s="14" t="s">
        <v>1</v>
      </c>
      <c r="B37" s="26"/>
      <c r="C37" s="21">
        <f>C9-C10+C7</f>
        <v>28093.150000000009</v>
      </c>
    </row>
    <row r="38" spans="1:5" ht="15.75" customHeight="1">
      <c r="A38" s="64" t="s">
        <v>11</v>
      </c>
      <c r="B38" s="65"/>
      <c r="C38" s="33">
        <f>C36-C37</f>
        <v>-100702.96000000004</v>
      </c>
    </row>
    <row r="39" spans="1:5" ht="15.75">
      <c r="A39" s="69" t="s">
        <v>120</v>
      </c>
      <c r="B39" s="69"/>
      <c r="C39" s="69"/>
    </row>
    <row r="40" spans="1:5" ht="15.75">
      <c r="A40" s="70" t="s">
        <v>121</v>
      </c>
      <c r="B40" s="70"/>
      <c r="C40" s="33">
        <f>'[1]ул.Ленина 32'!$C$47</f>
        <v>8070.32</v>
      </c>
    </row>
    <row r="41" spans="1:5" ht="15.75">
      <c r="A41" s="1" t="s">
        <v>122</v>
      </c>
      <c r="B41" s="47"/>
      <c r="C41" s="21">
        <f>C42+C43</f>
        <v>44436.68</v>
      </c>
      <c r="E41" s="25"/>
    </row>
    <row r="42" spans="1:5" ht="14.25" customHeight="1">
      <c r="A42" s="1"/>
      <c r="B42" s="9" t="s">
        <v>123</v>
      </c>
      <c r="C42" s="21">
        <v>0</v>
      </c>
      <c r="E42" s="25"/>
    </row>
    <row r="43" spans="1:5" ht="14.25" customHeight="1">
      <c r="A43" s="1"/>
      <c r="B43" s="48" t="s">
        <v>124</v>
      </c>
      <c r="C43" s="21">
        <v>44436.68</v>
      </c>
      <c r="E43" s="25"/>
    </row>
    <row r="44" spans="1:5" ht="15.75">
      <c r="A44" s="1" t="s">
        <v>125</v>
      </c>
      <c r="B44" s="47"/>
      <c r="C44" s="21">
        <f>C45+C46</f>
        <v>44673.9</v>
      </c>
      <c r="E44" s="13"/>
    </row>
    <row r="45" spans="1:5" ht="15" customHeight="1">
      <c r="A45" s="9"/>
      <c r="B45" s="9" t="s">
        <v>123</v>
      </c>
      <c r="C45" s="21">
        <v>1595.82</v>
      </c>
      <c r="E45" s="13"/>
    </row>
    <row r="46" spans="1:5" ht="15.75">
      <c r="A46" s="9"/>
      <c r="B46" s="48" t="s">
        <v>124</v>
      </c>
      <c r="C46" s="9">
        <v>43078.080000000002</v>
      </c>
      <c r="E46" s="13"/>
    </row>
    <row r="47" spans="1:5" ht="15.75">
      <c r="A47" s="53" t="s">
        <v>126</v>
      </c>
      <c r="B47" s="53"/>
      <c r="C47" s="33">
        <f>C40+C41-C44</f>
        <v>7833.0999999999985</v>
      </c>
      <c r="E47" s="13"/>
    </row>
    <row r="48" spans="1:5" ht="12.75" customHeight="1">
      <c r="A48" s="8"/>
      <c r="B48" s="8"/>
      <c r="C48" s="8"/>
      <c r="E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39:C39"/>
    <mergeCell ref="A40:B40"/>
    <mergeCell ref="A5:C5"/>
  </mergeCells>
  <pageMargins left="0.49" right="0.3" top="0.44" bottom="0.34" header="0.31" footer="0.3"/>
  <pageSetup paperSize="9" orientation="portrait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7"/>
  <sheetViews>
    <sheetView zoomScaleNormal="100" workbookViewId="0">
      <selection activeCell="E1" sqref="E1:S2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5.75" customHeight="1">
      <c r="A2" s="20" t="s">
        <v>80</v>
      </c>
      <c r="C2" s="8"/>
    </row>
    <row r="3" spans="1:3" ht="15.75">
      <c r="A3" s="17" t="s">
        <v>70</v>
      </c>
      <c r="C3" s="8">
        <v>753.8</v>
      </c>
    </row>
    <row r="4" spans="1:3" ht="18" customHeight="1">
      <c r="A4" s="18" t="s">
        <v>44</v>
      </c>
      <c r="B4" s="18" t="s">
        <v>42</v>
      </c>
      <c r="C4" s="19" t="s">
        <v>43</v>
      </c>
    </row>
    <row r="5" spans="1:3" ht="17.25" customHeight="1">
      <c r="A5" s="66" t="s">
        <v>119</v>
      </c>
      <c r="B5" s="67"/>
      <c r="C5" s="68"/>
    </row>
    <row r="6" spans="1:3" ht="15.75" customHeight="1">
      <c r="A6" s="56" t="s">
        <v>4</v>
      </c>
      <c r="B6" s="57"/>
      <c r="C6" s="22">
        <f>'[1]ул.Ленина 34'!C36</f>
        <v>11649.249999999996</v>
      </c>
    </row>
    <row r="7" spans="1:3" ht="16.5" customHeight="1">
      <c r="A7" s="58" t="s">
        <v>0</v>
      </c>
      <c r="B7" s="59"/>
      <c r="C7" s="22">
        <f>'[1]ул.Ленина 34'!$C$37</f>
        <v>13169.549999999996</v>
      </c>
    </row>
    <row r="8" spans="1:3" ht="15" customHeight="1">
      <c r="A8" s="60" t="s">
        <v>5</v>
      </c>
      <c r="B8" s="61"/>
      <c r="C8" s="27">
        <f>C6-C7</f>
        <v>-1520.2999999999993</v>
      </c>
    </row>
    <row r="9" spans="1:3" ht="15.75">
      <c r="A9" s="14" t="s">
        <v>2</v>
      </c>
      <c r="B9" s="15"/>
      <c r="C9" s="21">
        <v>103284</v>
      </c>
    </row>
    <row r="10" spans="1:3" ht="15.75">
      <c r="A10" s="14" t="s">
        <v>3</v>
      </c>
      <c r="B10" s="15"/>
      <c r="C10" s="9">
        <v>105107.19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85586.469999999987</v>
      </c>
    </row>
    <row r="13" spans="1:3">
      <c r="A13" s="41" t="s">
        <v>52</v>
      </c>
      <c r="B13" s="42" t="s">
        <v>33</v>
      </c>
      <c r="C13" s="42">
        <v>58684.83</v>
      </c>
    </row>
    <row r="14" spans="1:3">
      <c r="A14" s="41" t="s">
        <v>53</v>
      </c>
      <c r="B14" s="42" t="s">
        <v>34</v>
      </c>
      <c r="C14" s="42">
        <v>4856.74</v>
      </c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>
        <v>6891.82</v>
      </c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>
        <v>3127.5</v>
      </c>
    </row>
    <row r="20" spans="1:3">
      <c r="A20" s="41" t="s">
        <v>59</v>
      </c>
      <c r="B20" s="44" t="s">
        <v>32</v>
      </c>
      <c r="C20" s="43">
        <v>10589.4</v>
      </c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>
        <v>1436.18</v>
      </c>
    </row>
    <row r="23" spans="1:3" ht="15.75">
      <c r="A23" s="28">
        <v>2</v>
      </c>
      <c r="B23" s="29" t="s">
        <v>8</v>
      </c>
      <c r="C23" s="30">
        <f>C24+C25+C26+C27+C28+C29+C30+C31</f>
        <v>45610.44</v>
      </c>
    </row>
    <row r="24" spans="1:3">
      <c r="A24" s="41" t="s">
        <v>62</v>
      </c>
      <c r="B24" s="42" t="s">
        <v>28</v>
      </c>
      <c r="C24" s="42">
        <v>17872.95</v>
      </c>
    </row>
    <row r="25" spans="1:3">
      <c r="A25" s="41" t="s">
        <v>63</v>
      </c>
      <c r="B25" s="42" t="s">
        <v>29</v>
      </c>
      <c r="C25" s="42">
        <v>166.96</v>
      </c>
    </row>
    <row r="26" spans="1:3">
      <c r="A26" s="41" t="s">
        <v>64</v>
      </c>
      <c r="B26" s="42" t="s">
        <v>30</v>
      </c>
      <c r="C26" s="42"/>
    </row>
    <row r="27" spans="1:3">
      <c r="A27" s="41" t="s">
        <v>65</v>
      </c>
      <c r="B27" s="42" t="s">
        <v>31</v>
      </c>
      <c r="C27" s="42"/>
    </row>
    <row r="28" spans="1:3">
      <c r="A28" s="41" t="s">
        <v>66</v>
      </c>
      <c r="B28" s="42" t="s">
        <v>25</v>
      </c>
      <c r="C28" s="42">
        <v>24735.49</v>
      </c>
    </row>
    <row r="29" spans="1:3">
      <c r="A29" s="41" t="s">
        <v>67</v>
      </c>
      <c r="B29" s="42" t="s">
        <v>7</v>
      </c>
      <c r="C29" s="43">
        <v>2835.04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7746.29</v>
      </c>
    </row>
    <row r="33" spans="1:6" ht="15.75">
      <c r="A33" s="31">
        <v>4</v>
      </c>
      <c r="B33" s="32" t="s">
        <v>40</v>
      </c>
      <c r="C33" s="32"/>
    </row>
    <row r="34" spans="1:6" ht="48" customHeight="1">
      <c r="A34" s="34">
        <v>5</v>
      </c>
      <c r="B34" s="35" t="s">
        <v>49</v>
      </c>
      <c r="C34" s="32">
        <v>5496.77</v>
      </c>
    </row>
    <row r="35" spans="1:6" ht="15.75">
      <c r="A35" s="62" t="s">
        <v>51</v>
      </c>
      <c r="B35" s="63"/>
      <c r="C35" s="33">
        <f>C12+C23+C32+C33+C34</f>
        <v>144439.96999999997</v>
      </c>
    </row>
    <row r="36" spans="1:6" ht="15.75" customHeight="1">
      <c r="A36" s="56" t="s">
        <v>10</v>
      </c>
      <c r="B36" s="57"/>
      <c r="C36" s="21">
        <f>C9-C35+C6</f>
        <v>-29506.719999999976</v>
      </c>
    </row>
    <row r="37" spans="1:6" ht="15.75" customHeight="1">
      <c r="A37" s="14" t="s">
        <v>1</v>
      </c>
      <c r="B37" s="26"/>
      <c r="C37" s="21">
        <f>C9-C10+C7</f>
        <v>11346.359999999993</v>
      </c>
    </row>
    <row r="38" spans="1:6" ht="16.5" customHeight="1">
      <c r="A38" s="64" t="s">
        <v>11</v>
      </c>
      <c r="B38" s="65"/>
      <c r="C38" s="33">
        <f>C36-C37</f>
        <v>-40853.079999999973</v>
      </c>
    </row>
    <row r="39" spans="1:6" ht="15.75">
      <c r="A39" s="69" t="s">
        <v>120</v>
      </c>
      <c r="B39" s="69"/>
      <c r="C39" s="69"/>
    </row>
    <row r="40" spans="1:6" ht="15.75">
      <c r="A40" s="70" t="s">
        <v>121</v>
      </c>
      <c r="B40" s="70"/>
      <c r="C40" s="33">
        <f>'[1]ул.Ленина 34'!$C$47</f>
        <v>6115.59</v>
      </c>
    </row>
    <row r="41" spans="1:6" ht="15.75">
      <c r="A41" s="1" t="s">
        <v>122</v>
      </c>
      <c r="B41" s="47"/>
      <c r="C41" s="21">
        <f>C42+C43</f>
        <v>44846.97</v>
      </c>
      <c r="E41" s="25"/>
      <c r="F41" s="25"/>
    </row>
    <row r="42" spans="1:6" ht="15.75">
      <c r="A42" s="1"/>
      <c r="B42" s="9" t="s">
        <v>123</v>
      </c>
      <c r="C42" s="21">
        <v>0</v>
      </c>
      <c r="E42" s="25"/>
      <c r="F42" s="25"/>
    </row>
    <row r="43" spans="1:6" ht="15.75">
      <c r="A43" s="1"/>
      <c r="B43" s="48" t="s">
        <v>124</v>
      </c>
      <c r="C43" s="21">
        <v>44846.97</v>
      </c>
      <c r="E43" s="25"/>
      <c r="F43" s="25"/>
    </row>
    <row r="44" spans="1:6" ht="15.75">
      <c r="A44" s="1" t="s">
        <v>125</v>
      </c>
      <c r="B44" s="47"/>
      <c r="C44" s="21">
        <f>C45+C46</f>
        <v>47982.409999999996</v>
      </c>
      <c r="E44" s="13"/>
      <c r="F44" s="13"/>
    </row>
    <row r="45" spans="1:6" ht="15.75">
      <c r="A45" s="9"/>
      <c r="B45" s="9" t="s">
        <v>123</v>
      </c>
      <c r="C45" s="21">
        <v>1158.45</v>
      </c>
      <c r="E45" s="13"/>
      <c r="F45" s="13"/>
    </row>
    <row r="46" spans="1:6" ht="15.75">
      <c r="A46" s="9"/>
      <c r="B46" s="48" t="s">
        <v>124</v>
      </c>
      <c r="C46" s="9">
        <v>46823.96</v>
      </c>
      <c r="E46" s="13"/>
      <c r="F46" s="13"/>
    </row>
    <row r="47" spans="1:6" ht="15.75">
      <c r="A47" s="53" t="s">
        <v>126</v>
      </c>
      <c r="B47" s="53"/>
      <c r="C47" s="33">
        <f>C40+C41-C44</f>
        <v>2980.1500000000015</v>
      </c>
      <c r="E47" s="13"/>
      <c r="F47" s="13"/>
    </row>
    <row r="48" spans="1:6" ht="15.75">
      <c r="A48" s="8"/>
      <c r="B48" s="8"/>
      <c r="C48" s="8"/>
      <c r="E48" s="13"/>
      <c r="F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39:C39"/>
    <mergeCell ref="A40:B40"/>
    <mergeCell ref="A5:C5"/>
  </mergeCells>
  <pageMargins left="0.49" right="0.3" top="0.36" bottom="0.36" header="0.31" footer="0.3"/>
  <pageSetup paperSize="9" orientation="portrait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57"/>
  <sheetViews>
    <sheetView zoomScaleNormal="100" workbookViewId="0">
      <selection activeCell="G44" sqref="G44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5.75" customHeight="1">
      <c r="A2" s="20" t="s">
        <v>79</v>
      </c>
      <c r="C2" s="8"/>
    </row>
    <row r="3" spans="1:3" ht="15.75">
      <c r="A3" s="17" t="s">
        <v>70</v>
      </c>
      <c r="C3" s="36">
        <v>745</v>
      </c>
    </row>
    <row r="4" spans="1:3" ht="16.5" customHeight="1">
      <c r="A4" s="18" t="s">
        <v>44</v>
      </c>
      <c r="B4" s="18" t="s">
        <v>42</v>
      </c>
      <c r="C4" s="19" t="s">
        <v>43</v>
      </c>
    </row>
    <row r="5" spans="1:3" ht="15.75" customHeight="1">
      <c r="A5" s="66" t="s">
        <v>119</v>
      </c>
      <c r="B5" s="67"/>
      <c r="C5" s="68"/>
    </row>
    <row r="6" spans="1:3" ht="15" customHeight="1">
      <c r="A6" s="56" t="s">
        <v>4</v>
      </c>
      <c r="B6" s="57"/>
      <c r="C6" s="22">
        <f>'[1]ул.Ленина 38'!C36</f>
        <v>-15719.319999999992</v>
      </c>
    </row>
    <row r="7" spans="1:3" ht="15" customHeight="1">
      <c r="A7" s="58" t="s">
        <v>0</v>
      </c>
      <c r="B7" s="59"/>
      <c r="C7" s="22">
        <f>'[1]ул.Ленина 38'!$C$37</f>
        <v>15888.69</v>
      </c>
    </row>
    <row r="8" spans="1:3" ht="15.75" customHeight="1">
      <c r="A8" s="60" t="s">
        <v>5</v>
      </c>
      <c r="B8" s="61"/>
      <c r="C8" s="27">
        <f>C6-C7</f>
        <v>-31608.009999999995</v>
      </c>
    </row>
    <row r="9" spans="1:3" ht="15.75">
      <c r="A9" s="14" t="s">
        <v>2</v>
      </c>
      <c r="B9" s="15"/>
      <c r="C9" s="21">
        <v>89076</v>
      </c>
    </row>
    <row r="10" spans="1:3" ht="15.75">
      <c r="A10" s="14" t="s">
        <v>3</v>
      </c>
      <c r="B10" s="15"/>
      <c r="C10" s="9">
        <v>84785.72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55475.040000000001</v>
      </c>
    </row>
    <row r="13" spans="1:3">
      <c r="A13" s="41" t="s">
        <v>52</v>
      </c>
      <c r="B13" s="42" t="s">
        <v>33</v>
      </c>
      <c r="C13" s="42">
        <v>29974.32</v>
      </c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>
        <v>15199.44</v>
      </c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>
        <v>53.49</v>
      </c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>
        <v>9344.25</v>
      </c>
    </row>
    <row r="22" spans="1:3">
      <c r="A22" s="41" t="s">
        <v>61</v>
      </c>
      <c r="B22" s="44" t="s">
        <v>41</v>
      </c>
      <c r="C22" s="42">
        <v>903.54</v>
      </c>
    </row>
    <row r="23" spans="1:3" ht="15.75">
      <c r="A23" s="28">
        <v>2</v>
      </c>
      <c r="B23" s="29" t="s">
        <v>8</v>
      </c>
      <c r="C23" s="30">
        <f>C24+C25+C26+C27+C28+C29+C30+C31</f>
        <v>48829.020000000011</v>
      </c>
    </row>
    <row r="24" spans="1:3">
      <c r="A24" s="41" t="s">
        <v>62</v>
      </c>
      <c r="B24" s="42" t="s">
        <v>28</v>
      </c>
      <c r="C24" s="42">
        <v>4680.5200000000004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20305.02</v>
      </c>
    </row>
    <row r="27" spans="1:3">
      <c r="A27" s="41" t="s">
        <v>65</v>
      </c>
      <c r="B27" s="42" t="s">
        <v>31</v>
      </c>
      <c r="C27" s="42"/>
    </row>
    <row r="28" spans="1:3">
      <c r="A28" s="41" t="s">
        <v>66</v>
      </c>
      <c r="B28" s="42" t="s">
        <v>25</v>
      </c>
      <c r="C28" s="42">
        <v>21332.81</v>
      </c>
    </row>
    <row r="29" spans="1:3">
      <c r="A29" s="41" t="s">
        <v>67</v>
      </c>
      <c r="B29" s="42" t="s">
        <v>7</v>
      </c>
      <c r="C29" s="43">
        <v>2280.44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>
        <v>230.23</v>
      </c>
    </row>
    <row r="32" spans="1:3" ht="15.75">
      <c r="A32" s="31">
        <v>3</v>
      </c>
      <c r="B32" s="32" t="s">
        <v>39</v>
      </c>
      <c r="C32" s="33">
        <v>6680.7</v>
      </c>
    </row>
    <row r="33" spans="1:3" ht="15.75">
      <c r="A33" s="31">
        <v>4</v>
      </c>
      <c r="B33" s="32" t="s">
        <v>40</v>
      </c>
      <c r="C33" s="32">
        <v>8337.89</v>
      </c>
    </row>
    <row r="34" spans="1:3" ht="47.25" customHeight="1">
      <c r="A34" s="34">
        <v>5</v>
      </c>
      <c r="B34" s="35" t="s">
        <v>49</v>
      </c>
      <c r="C34" s="32">
        <v>4740.62</v>
      </c>
    </row>
    <row r="35" spans="1:3" ht="15.75">
      <c r="A35" s="62" t="s">
        <v>51</v>
      </c>
      <c r="B35" s="63"/>
      <c r="C35" s="33">
        <f>C12+C23+C32+C33+C34</f>
        <v>124063.27</v>
      </c>
    </row>
    <row r="36" spans="1:3" ht="15.75" customHeight="1">
      <c r="A36" s="56" t="s">
        <v>10</v>
      </c>
      <c r="B36" s="57"/>
      <c r="C36" s="21">
        <f>C9-C35+C6</f>
        <v>-50706.59</v>
      </c>
    </row>
    <row r="37" spans="1:3" ht="15.75" customHeight="1">
      <c r="A37" s="14" t="s">
        <v>1</v>
      </c>
      <c r="B37" s="26"/>
      <c r="C37" s="21">
        <f>C9-C10+C7</f>
        <v>20178.97</v>
      </c>
    </row>
    <row r="38" spans="1:3" ht="15" customHeight="1">
      <c r="A38" s="64" t="s">
        <v>11</v>
      </c>
      <c r="B38" s="65"/>
      <c r="C38" s="33">
        <f>C36-C37</f>
        <v>-70885.56</v>
      </c>
    </row>
    <row r="39" spans="1:3" ht="15.75">
      <c r="A39" s="69" t="s">
        <v>120</v>
      </c>
      <c r="B39" s="69"/>
      <c r="C39" s="69"/>
    </row>
    <row r="40" spans="1:3" ht="15.75">
      <c r="A40" s="70" t="s">
        <v>121</v>
      </c>
      <c r="B40" s="70"/>
      <c r="C40" s="33">
        <f>'[1]ул.Ленина 38'!$C$47</f>
        <v>11973.32</v>
      </c>
    </row>
    <row r="41" spans="1:3" ht="15.75">
      <c r="A41" s="1" t="s">
        <v>122</v>
      </c>
      <c r="B41" s="47"/>
      <c r="C41" s="21">
        <f>C42+C43</f>
        <v>42872.639999999999</v>
      </c>
    </row>
    <row r="42" spans="1:3" ht="15" customHeight="1">
      <c r="A42" s="1"/>
      <c r="B42" s="9" t="s">
        <v>123</v>
      </c>
      <c r="C42" s="21">
        <v>0</v>
      </c>
    </row>
    <row r="43" spans="1:3" ht="15.75">
      <c r="A43" s="1"/>
      <c r="B43" s="48" t="s">
        <v>124</v>
      </c>
      <c r="C43" s="21">
        <v>42872.639999999999</v>
      </c>
    </row>
    <row r="44" spans="1:3" ht="15.75">
      <c r="A44" s="1" t="s">
        <v>125</v>
      </c>
      <c r="B44" s="47"/>
      <c r="C44" s="21">
        <f>C45+C46</f>
        <v>45302.9</v>
      </c>
    </row>
    <row r="45" spans="1:3" ht="15" customHeight="1">
      <c r="A45" s="9"/>
      <c r="B45" s="9" t="s">
        <v>123</v>
      </c>
      <c r="C45" s="21">
        <v>2428.9299999999998</v>
      </c>
    </row>
    <row r="46" spans="1:3" ht="15.75">
      <c r="A46" s="9"/>
      <c r="B46" s="48" t="s">
        <v>124</v>
      </c>
      <c r="C46" s="9">
        <v>42873.97</v>
      </c>
    </row>
    <row r="47" spans="1:3" ht="15.75">
      <c r="A47" s="53" t="s">
        <v>126</v>
      </c>
      <c r="B47" s="53"/>
      <c r="C47" s="33">
        <f>C40+C41-C44</f>
        <v>9543.0599999999977</v>
      </c>
    </row>
    <row r="48" spans="1:3" ht="15.75">
      <c r="A48" s="8"/>
      <c r="B48" s="8"/>
      <c r="C48" s="8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39:C39"/>
    <mergeCell ref="A40:B40"/>
    <mergeCell ref="A5:C5"/>
  </mergeCells>
  <pageMargins left="0.49" right="0.3" top="0.44" bottom="0.38" header="0.31" footer="0.3"/>
  <pageSetup paperSize="9" orientation="portrait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7"/>
  <sheetViews>
    <sheetView topLeftCell="B1" zoomScaleNormal="100" workbookViewId="0">
      <selection activeCell="F42" sqref="F42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3.5" customHeight="1">
      <c r="A2" s="20" t="s">
        <v>78</v>
      </c>
      <c r="C2" s="8"/>
    </row>
    <row r="3" spans="1:3" ht="15.75">
      <c r="A3" s="17" t="s">
        <v>70</v>
      </c>
      <c r="C3" s="8">
        <v>368.5</v>
      </c>
    </row>
    <row r="4" spans="1:3" ht="16.5" customHeight="1">
      <c r="A4" s="18" t="s">
        <v>44</v>
      </c>
      <c r="B4" s="18" t="s">
        <v>42</v>
      </c>
      <c r="C4" s="19" t="s">
        <v>43</v>
      </c>
    </row>
    <row r="5" spans="1:3" ht="15.75" customHeight="1">
      <c r="A5" s="66" t="s">
        <v>119</v>
      </c>
      <c r="B5" s="67"/>
      <c r="C5" s="68"/>
    </row>
    <row r="6" spans="1:3" ht="16.5" customHeight="1">
      <c r="A6" s="56" t="s">
        <v>4</v>
      </c>
      <c r="B6" s="57"/>
      <c r="C6" s="22">
        <f>'[1]ул.Ленина 38а'!C36</f>
        <v>6235.1200000000008</v>
      </c>
    </row>
    <row r="7" spans="1:3" ht="15.75" customHeight="1">
      <c r="A7" s="58" t="s">
        <v>0</v>
      </c>
      <c r="B7" s="59"/>
      <c r="C7" s="22">
        <f>'[1]ул.Ленина 38а'!$C$37</f>
        <v>8761.3900000000012</v>
      </c>
    </row>
    <row r="8" spans="1:3" ht="16.5" customHeight="1">
      <c r="A8" s="64" t="s">
        <v>5</v>
      </c>
      <c r="B8" s="65"/>
      <c r="C8" s="27">
        <f>C6-C7</f>
        <v>-2526.2700000000004</v>
      </c>
    </row>
    <row r="9" spans="1:3" ht="15.75">
      <c r="A9" s="14" t="s">
        <v>2</v>
      </c>
      <c r="B9" s="15"/>
      <c r="C9" s="21">
        <v>44953.93</v>
      </c>
    </row>
    <row r="10" spans="1:3" ht="15.75">
      <c r="A10" s="14" t="s">
        <v>3</v>
      </c>
      <c r="B10" s="15"/>
      <c r="C10" s="9">
        <v>29969.279999999999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0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14045.810000000001</v>
      </c>
    </row>
    <row r="24" spans="1:3">
      <c r="A24" s="41" t="s">
        <v>62</v>
      </c>
      <c r="B24" s="42" t="s">
        <v>28</v>
      </c>
      <c r="C24" s="42"/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3279.78</v>
      </c>
    </row>
    <row r="27" spans="1:3">
      <c r="A27" s="41" t="s">
        <v>65</v>
      </c>
      <c r="B27" s="42" t="s">
        <v>31</v>
      </c>
      <c r="C27" s="42"/>
    </row>
    <row r="28" spans="1:3">
      <c r="A28" s="41" t="s">
        <v>66</v>
      </c>
      <c r="B28" s="42" t="s">
        <v>25</v>
      </c>
      <c r="C28" s="42">
        <v>10766.03</v>
      </c>
    </row>
    <row r="29" spans="1:3">
      <c r="A29" s="41" t="s">
        <v>67</v>
      </c>
      <c r="B29" s="42" t="s">
        <v>7</v>
      </c>
      <c r="C29" s="43"/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3371.48</v>
      </c>
    </row>
    <row r="33" spans="1:5" ht="15.75">
      <c r="A33" s="31">
        <v>4</v>
      </c>
      <c r="B33" s="32" t="s">
        <v>40</v>
      </c>
      <c r="C33" s="32">
        <v>4073.47</v>
      </c>
    </row>
    <row r="34" spans="1:5" ht="50.25" customHeight="1">
      <c r="A34" s="34">
        <v>5</v>
      </c>
      <c r="B34" s="35" t="s">
        <v>49</v>
      </c>
      <c r="C34" s="32">
        <v>2392.4499999999998</v>
      </c>
    </row>
    <row r="35" spans="1:5" ht="15.75">
      <c r="A35" s="62" t="s">
        <v>51</v>
      </c>
      <c r="B35" s="63"/>
      <c r="C35" s="33">
        <f>C12+C23+C32+C33+C34</f>
        <v>23883.210000000003</v>
      </c>
    </row>
    <row r="36" spans="1:5" ht="15.75" customHeight="1">
      <c r="A36" s="56" t="s">
        <v>10</v>
      </c>
      <c r="B36" s="57"/>
      <c r="C36" s="21">
        <f>C9-C35+C6</f>
        <v>27305.839999999997</v>
      </c>
    </row>
    <row r="37" spans="1:5" ht="15.75" customHeight="1">
      <c r="A37" s="14" t="s">
        <v>1</v>
      </c>
      <c r="B37" s="26"/>
      <c r="C37" s="21">
        <f>C9-C10+C7</f>
        <v>23746.04</v>
      </c>
    </row>
    <row r="38" spans="1:5" ht="15" customHeight="1">
      <c r="A38" s="64" t="s">
        <v>11</v>
      </c>
      <c r="B38" s="65"/>
      <c r="C38" s="33">
        <f>C36-C37</f>
        <v>3559.7999999999956</v>
      </c>
    </row>
    <row r="39" spans="1:5" ht="15.75">
      <c r="A39" s="69" t="s">
        <v>120</v>
      </c>
      <c r="B39" s="69"/>
      <c r="C39" s="69"/>
    </row>
    <row r="40" spans="1:5" ht="15.75">
      <c r="A40" s="70" t="s">
        <v>121</v>
      </c>
      <c r="B40" s="70"/>
      <c r="C40" s="33">
        <f>'[1]ул.Ленина 38а'!$C$47</f>
        <v>1739.6899999999996</v>
      </c>
    </row>
    <row r="41" spans="1:5" ht="15.75">
      <c r="A41" s="1" t="s">
        <v>122</v>
      </c>
      <c r="B41" s="47"/>
      <c r="C41" s="21">
        <f>C42+C43</f>
        <v>12374.94</v>
      </c>
      <c r="E41" s="25"/>
    </row>
    <row r="42" spans="1:5" ht="15" customHeight="1">
      <c r="A42" s="1"/>
      <c r="B42" s="9" t="s">
        <v>123</v>
      </c>
      <c r="C42" s="21">
        <v>0</v>
      </c>
      <c r="E42" s="25"/>
    </row>
    <row r="43" spans="1:5" ht="13.5" customHeight="1">
      <c r="A43" s="1"/>
      <c r="B43" s="48" t="s">
        <v>124</v>
      </c>
      <c r="C43" s="21">
        <v>12374.94</v>
      </c>
      <c r="E43" s="25"/>
    </row>
    <row r="44" spans="1:5" ht="15.75">
      <c r="A44" s="1" t="s">
        <v>125</v>
      </c>
      <c r="B44" s="47"/>
      <c r="C44" s="21">
        <f>C45+C46</f>
        <v>9651.39</v>
      </c>
      <c r="E44" s="13"/>
    </row>
    <row r="45" spans="1:5" ht="15.75">
      <c r="A45" s="9"/>
      <c r="B45" s="9" t="s">
        <v>123</v>
      </c>
      <c r="C45" s="21">
        <v>244.66</v>
      </c>
      <c r="E45" s="13"/>
    </row>
    <row r="46" spans="1:5" ht="14.25" customHeight="1">
      <c r="A46" s="9"/>
      <c r="B46" s="48" t="s">
        <v>124</v>
      </c>
      <c r="C46" s="9">
        <v>9406.73</v>
      </c>
      <c r="E46" s="13"/>
    </row>
    <row r="47" spans="1:5" ht="15.75">
      <c r="A47" s="53" t="s">
        <v>126</v>
      </c>
      <c r="B47" s="53"/>
      <c r="C47" s="33">
        <f>C40+C41-C44</f>
        <v>4463.2400000000016</v>
      </c>
      <c r="E47" s="13"/>
    </row>
    <row r="48" spans="1:5" ht="14.25" customHeight="1">
      <c r="A48" s="8"/>
      <c r="B48" s="8"/>
      <c r="C48" s="8"/>
      <c r="E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39:C39"/>
    <mergeCell ref="A40:B40"/>
    <mergeCell ref="A5:C5"/>
  </mergeCells>
  <pageMargins left="0.49" right="0.3" top="0.44" bottom="0.4" header="0.31" footer="0.3"/>
  <pageSetup paperSize="9" orientation="portrait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57"/>
  <sheetViews>
    <sheetView zoomScaleNormal="100" workbookViewId="0">
      <selection activeCell="E1" sqref="E1:T1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4.25" customHeight="1">
      <c r="A2" s="20" t="s">
        <v>77</v>
      </c>
      <c r="C2" s="8"/>
    </row>
    <row r="3" spans="1:3" ht="15.75">
      <c r="A3" s="17" t="s">
        <v>70</v>
      </c>
      <c r="C3" s="8">
        <v>902.1</v>
      </c>
    </row>
    <row r="4" spans="1:3" ht="15.75" customHeight="1">
      <c r="A4" s="18" t="s">
        <v>44</v>
      </c>
      <c r="B4" s="18" t="s">
        <v>42</v>
      </c>
      <c r="C4" s="19" t="s">
        <v>43</v>
      </c>
    </row>
    <row r="5" spans="1:3" ht="15.75" customHeight="1">
      <c r="A5" s="66" t="s">
        <v>119</v>
      </c>
      <c r="B5" s="67"/>
      <c r="C5" s="68"/>
    </row>
    <row r="6" spans="1:3" ht="18" customHeight="1">
      <c r="A6" s="56" t="s">
        <v>4</v>
      </c>
      <c r="B6" s="57"/>
      <c r="C6" s="22">
        <f>'[1]ул.Ленина 40'!C36</f>
        <v>2479.0800000000017</v>
      </c>
    </row>
    <row r="7" spans="1:3" ht="16.5" customHeight="1">
      <c r="A7" s="58" t="s">
        <v>0</v>
      </c>
      <c r="B7" s="59"/>
      <c r="C7" s="22">
        <f>'[1]ул.Ленина 40'!$C$37</f>
        <v>13232.8</v>
      </c>
    </row>
    <row r="8" spans="1:3" ht="15" customHeight="1">
      <c r="A8" s="60" t="s">
        <v>5</v>
      </c>
      <c r="B8" s="61"/>
      <c r="C8" s="27">
        <f>C6-C7</f>
        <v>-10753.719999999998</v>
      </c>
    </row>
    <row r="9" spans="1:3" ht="15.75">
      <c r="A9" s="14" t="s">
        <v>2</v>
      </c>
      <c r="B9" s="15"/>
      <c r="C9" s="21">
        <v>108228</v>
      </c>
    </row>
    <row r="10" spans="1:3" ht="15.75">
      <c r="A10" s="14" t="s">
        <v>3</v>
      </c>
      <c r="B10" s="15"/>
      <c r="C10" s="9">
        <v>96431.64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47685.08</v>
      </c>
    </row>
    <row r="13" spans="1:3">
      <c r="A13" s="41" t="s">
        <v>52</v>
      </c>
      <c r="B13" s="42" t="s">
        <v>33</v>
      </c>
      <c r="C13" s="42">
        <v>47685.08</v>
      </c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74143.17</v>
      </c>
    </row>
    <row r="24" spans="1:3">
      <c r="A24" s="41" t="s">
        <v>62</v>
      </c>
      <c r="B24" s="42" t="s">
        <v>28</v>
      </c>
      <c r="C24" s="42">
        <v>7769.16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38752.79</v>
      </c>
    </row>
    <row r="27" spans="1:3">
      <c r="A27" s="41" t="s">
        <v>65</v>
      </c>
      <c r="B27" s="42" t="s">
        <v>31</v>
      </c>
      <c r="C27" s="42"/>
    </row>
    <row r="28" spans="1:3">
      <c r="A28" s="41" t="s">
        <v>66</v>
      </c>
      <c r="B28" s="42" t="s">
        <v>25</v>
      </c>
      <c r="C28" s="42">
        <v>25919.55</v>
      </c>
    </row>
    <row r="29" spans="1:3">
      <c r="A29" s="41" t="s">
        <v>67</v>
      </c>
      <c r="B29" s="42" t="s">
        <v>7</v>
      </c>
      <c r="C29" s="43"/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>
        <v>1701.67</v>
      </c>
    </row>
    <row r="32" spans="1:3" ht="15.75">
      <c r="A32" s="31">
        <v>3</v>
      </c>
      <c r="B32" s="32" t="s">
        <v>39</v>
      </c>
      <c r="C32" s="33">
        <v>8117.1</v>
      </c>
    </row>
    <row r="33" spans="1:5" ht="15.75">
      <c r="A33" s="31">
        <v>4</v>
      </c>
      <c r="B33" s="32" t="s">
        <v>40</v>
      </c>
      <c r="C33" s="32"/>
    </row>
    <row r="34" spans="1:5" ht="45.75" customHeight="1">
      <c r="A34" s="34">
        <v>5</v>
      </c>
      <c r="B34" s="35" t="s">
        <v>49</v>
      </c>
      <c r="C34" s="33">
        <v>5759.9</v>
      </c>
    </row>
    <row r="35" spans="1:5" ht="15.75">
      <c r="A35" s="62" t="s">
        <v>51</v>
      </c>
      <c r="B35" s="63"/>
      <c r="C35" s="33">
        <f>C12+C23+C32+C33+C34</f>
        <v>135705.25</v>
      </c>
    </row>
    <row r="36" spans="1:5" ht="15.75" customHeight="1">
      <c r="A36" s="56" t="s">
        <v>10</v>
      </c>
      <c r="B36" s="57"/>
      <c r="C36" s="21">
        <f>C9-C35+C6</f>
        <v>-24998.17</v>
      </c>
    </row>
    <row r="37" spans="1:5" ht="15.75" customHeight="1">
      <c r="A37" s="14" t="s">
        <v>1</v>
      </c>
      <c r="B37" s="26"/>
      <c r="C37" s="21">
        <f>C9-C10+C7</f>
        <v>25029.16</v>
      </c>
    </row>
    <row r="38" spans="1:5" ht="15.75" customHeight="1">
      <c r="A38" s="64" t="s">
        <v>11</v>
      </c>
      <c r="B38" s="65"/>
      <c r="C38" s="33">
        <f>C36-C37</f>
        <v>-50027.33</v>
      </c>
    </row>
    <row r="39" spans="1:5" ht="15.75">
      <c r="A39" s="69" t="s">
        <v>120</v>
      </c>
      <c r="B39" s="69"/>
      <c r="C39" s="69"/>
    </row>
    <row r="40" spans="1:5" ht="15.75">
      <c r="A40" s="70" t="s">
        <v>121</v>
      </c>
      <c r="B40" s="70"/>
      <c r="C40" s="33">
        <f>'[1]ул.Ленина 40'!$C$47</f>
        <v>10425.98</v>
      </c>
    </row>
    <row r="41" spans="1:5" ht="15.75">
      <c r="A41" s="1" t="s">
        <v>122</v>
      </c>
      <c r="B41" s="47"/>
      <c r="C41" s="21">
        <f>C42+C43</f>
        <v>61728.09</v>
      </c>
      <c r="E41" s="25"/>
    </row>
    <row r="42" spans="1:5" ht="15.75">
      <c r="A42" s="1"/>
      <c r="B42" s="9" t="s">
        <v>123</v>
      </c>
      <c r="C42" s="21">
        <v>0</v>
      </c>
      <c r="E42" s="25"/>
    </row>
    <row r="43" spans="1:5" ht="15.75">
      <c r="A43" s="1"/>
      <c r="B43" s="48" t="s">
        <v>124</v>
      </c>
      <c r="C43" s="21">
        <v>61728.09</v>
      </c>
      <c r="E43" s="25"/>
    </row>
    <row r="44" spans="1:5" ht="15.75">
      <c r="A44" s="1" t="s">
        <v>125</v>
      </c>
      <c r="B44" s="47"/>
      <c r="C44" s="21">
        <f>C45+C46</f>
        <v>60884.67</v>
      </c>
      <c r="E44" s="13"/>
    </row>
    <row r="45" spans="1:5" ht="15.75">
      <c r="A45" s="9"/>
      <c r="B45" s="9" t="s">
        <v>123</v>
      </c>
      <c r="C45" s="21">
        <v>2067.14</v>
      </c>
      <c r="E45" s="13"/>
    </row>
    <row r="46" spans="1:5" ht="15.75">
      <c r="A46" s="9"/>
      <c r="B46" s="48" t="s">
        <v>124</v>
      </c>
      <c r="C46" s="9">
        <v>58817.53</v>
      </c>
      <c r="E46" s="13"/>
    </row>
    <row r="47" spans="1:5" ht="15.75">
      <c r="A47" s="53" t="s">
        <v>126</v>
      </c>
      <c r="B47" s="53"/>
      <c r="C47" s="33">
        <f>C40+C41-C44</f>
        <v>11269.399999999994</v>
      </c>
      <c r="E47" s="13"/>
    </row>
    <row r="48" spans="1:5" ht="15.75">
      <c r="A48" s="8"/>
      <c r="B48" s="8"/>
      <c r="C48" s="8"/>
      <c r="E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39:C39"/>
    <mergeCell ref="A40:B40"/>
    <mergeCell ref="A5:C5"/>
  </mergeCells>
  <pageMargins left="0.49" right="0.3" top="0.4" bottom="0.25" header="0.31" footer="0.3"/>
  <pageSetup paperSize="9" orientation="portrait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57"/>
  <sheetViews>
    <sheetView zoomScaleNormal="100" workbookViewId="0">
      <selection activeCell="E1" sqref="E1:U1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5.75" customHeight="1">
      <c r="A2" s="20" t="s">
        <v>76</v>
      </c>
      <c r="C2" s="8"/>
    </row>
    <row r="3" spans="1:3" ht="15.75">
      <c r="A3" s="17" t="s">
        <v>70</v>
      </c>
      <c r="C3" s="8">
        <v>917.1</v>
      </c>
    </row>
    <row r="4" spans="1:3" ht="18" customHeight="1">
      <c r="A4" s="18" t="s">
        <v>44</v>
      </c>
      <c r="B4" s="18" t="s">
        <v>42</v>
      </c>
      <c r="C4" s="19" t="s">
        <v>43</v>
      </c>
    </row>
    <row r="5" spans="1:3" ht="15.75" customHeight="1">
      <c r="A5" s="66" t="s">
        <v>119</v>
      </c>
      <c r="B5" s="67"/>
      <c r="C5" s="68"/>
    </row>
    <row r="6" spans="1:3" ht="17.25" customHeight="1">
      <c r="A6" s="56" t="s">
        <v>4</v>
      </c>
      <c r="B6" s="57"/>
      <c r="C6" s="22">
        <f>'[1]ул.Ленина 44'!C36</f>
        <v>-2560.6800000000003</v>
      </c>
    </row>
    <row r="7" spans="1:3" ht="15.75" customHeight="1">
      <c r="A7" s="58" t="s">
        <v>0</v>
      </c>
      <c r="B7" s="59"/>
      <c r="C7" s="22">
        <f>'[1]ул.Ленина 44'!$C$37</f>
        <v>19734.630000000005</v>
      </c>
    </row>
    <row r="8" spans="1:3" ht="15" customHeight="1">
      <c r="A8" s="60" t="s">
        <v>5</v>
      </c>
      <c r="B8" s="61"/>
      <c r="C8" s="27">
        <f>C6-C7</f>
        <v>-22295.310000000005</v>
      </c>
    </row>
    <row r="9" spans="1:3" ht="15.75">
      <c r="A9" s="14" t="s">
        <v>2</v>
      </c>
      <c r="B9" s="15"/>
      <c r="C9" s="21">
        <v>108842.15</v>
      </c>
    </row>
    <row r="10" spans="1:3" ht="15.75">
      <c r="A10" s="14" t="s">
        <v>3</v>
      </c>
      <c r="B10" s="15"/>
      <c r="C10" s="21">
        <v>103665.9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91588.72</v>
      </c>
    </row>
    <row r="13" spans="1:3">
      <c r="A13" s="41" t="s">
        <v>52</v>
      </c>
      <c r="B13" s="42" t="s">
        <v>33</v>
      </c>
      <c r="C13" s="42">
        <v>91588.72</v>
      </c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67395.14</v>
      </c>
    </row>
    <row r="24" spans="1:3">
      <c r="A24" s="41" t="s">
        <v>62</v>
      </c>
      <c r="B24" s="42" t="s">
        <v>28</v>
      </c>
      <c r="C24" s="42">
        <v>1194.3599999999999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40133.97</v>
      </c>
    </row>
    <row r="27" spans="1:3">
      <c r="A27" s="41" t="s">
        <v>65</v>
      </c>
      <c r="B27" s="42" t="s">
        <v>31</v>
      </c>
      <c r="C27" s="42"/>
    </row>
    <row r="28" spans="1:3">
      <c r="A28" s="41" t="s">
        <v>66</v>
      </c>
      <c r="B28" s="42" t="s">
        <v>25</v>
      </c>
      <c r="C28" s="42">
        <v>26066.81</v>
      </c>
    </row>
    <row r="29" spans="1:3">
      <c r="A29" s="41" t="s">
        <v>67</v>
      </c>
      <c r="B29" s="42" t="s">
        <v>7</v>
      </c>
      <c r="C29" s="43"/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8162.36</v>
      </c>
    </row>
    <row r="33" spans="1:3" ht="15.75">
      <c r="A33" s="31">
        <v>4</v>
      </c>
      <c r="B33" s="32" t="s">
        <v>40</v>
      </c>
      <c r="C33" s="32"/>
    </row>
    <row r="34" spans="1:3" ht="50.25" customHeight="1">
      <c r="A34" s="34">
        <v>5</v>
      </c>
      <c r="B34" s="35" t="s">
        <v>49</v>
      </c>
      <c r="C34" s="32">
        <v>5792.63</v>
      </c>
    </row>
    <row r="35" spans="1:3" ht="15.75">
      <c r="A35" s="62" t="s">
        <v>51</v>
      </c>
      <c r="B35" s="63"/>
      <c r="C35" s="33">
        <f>C12+C23+C32+C33+C34</f>
        <v>172938.84999999998</v>
      </c>
    </row>
    <row r="36" spans="1:3" ht="15.75" customHeight="1">
      <c r="A36" s="56" t="s">
        <v>10</v>
      </c>
      <c r="B36" s="57"/>
      <c r="C36" s="21">
        <f>C9-C35+C6</f>
        <v>-66657.379999999976</v>
      </c>
    </row>
    <row r="37" spans="1:3" ht="15.75" customHeight="1">
      <c r="A37" s="14" t="s">
        <v>1</v>
      </c>
      <c r="B37" s="26"/>
      <c r="C37" s="21">
        <f>C9-C10+C7</f>
        <v>24910.880000000005</v>
      </c>
    </row>
    <row r="38" spans="1:3" ht="14.25" customHeight="1">
      <c r="A38" s="64" t="s">
        <v>11</v>
      </c>
      <c r="B38" s="65"/>
      <c r="C38" s="33">
        <f>C36-C37</f>
        <v>-91568.25999999998</v>
      </c>
    </row>
    <row r="39" spans="1:3" ht="15.75">
      <c r="A39" s="69" t="s">
        <v>120</v>
      </c>
      <c r="B39" s="69"/>
      <c r="C39" s="69"/>
    </row>
    <row r="40" spans="1:3" ht="15.75">
      <c r="A40" s="70" t="s">
        <v>121</v>
      </c>
      <c r="B40" s="70"/>
      <c r="C40" s="33">
        <f>'[1]ул.Ленина 44'!$C$47</f>
        <v>11700.880000000001</v>
      </c>
    </row>
    <row r="41" spans="1:3" ht="15.75">
      <c r="A41" s="1" t="s">
        <v>122</v>
      </c>
      <c r="B41" s="47"/>
      <c r="C41" s="21">
        <f>C42+C43</f>
        <v>37677.660000000003</v>
      </c>
    </row>
    <row r="42" spans="1:3" ht="15.75">
      <c r="A42" s="1"/>
      <c r="B42" s="9" t="s">
        <v>123</v>
      </c>
      <c r="C42" s="21">
        <v>0</v>
      </c>
    </row>
    <row r="43" spans="1:3" ht="15.75">
      <c r="A43" s="1"/>
      <c r="B43" s="48" t="s">
        <v>124</v>
      </c>
      <c r="C43" s="21">
        <v>37677.660000000003</v>
      </c>
    </row>
    <row r="44" spans="1:3" ht="15.75">
      <c r="A44" s="1" t="s">
        <v>125</v>
      </c>
      <c r="B44" s="47"/>
      <c r="C44" s="21">
        <f>C45+C46</f>
        <v>41356.33</v>
      </c>
    </row>
    <row r="45" spans="1:3" ht="15.75">
      <c r="A45" s="9"/>
      <c r="B45" s="9" t="s">
        <v>123</v>
      </c>
      <c r="C45" s="21">
        <v>3396.46</v>
      </c>
    </row>
    <row r="46" spans="1:3" ht="15.75">
      <c r="A46" s="9"/>
      <c r="B46" s="48" t="s">
        <v>124</v>
      </c>
      <c r="C46" s="9">
        <v>37959.870000000003</v>
      </c>
    </row>
    <row r="47" spans="1:3" ht="15.75">
      <c r="A47" s="53" t="s">
        <v>126</v>
      </c>
      <c r="B47" s="53"/>
      <c r="C47" s="33">
        <f>C40+C41-C44</f>
        <v>8022.2100000000064</v>
      </c>
    </row>
    <row r="48" spans="1:3" ht="15.75">
      <c r="A48" s="8"/>
      <c r="B48" s="8"/>
      <c r="C48" s="8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39:C39"/>
    <mergeCell ref="A40:B40"/>
    <mergeCell ref="A5:C5"/>
  </mergeCells>
  <pageMargins left="0.49" right="0.3" top="0.38" bottom="0.32" header="0.31" footer="0.3"/>
  <pageSetup paperSize="9" orientation="portrait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57"/>
  <sheetViews>
    <sheetView zoomScaleNormal="100" workbookViewId="0">
      <selection activeCell="E42" sqref="E42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4.25" customHeight="1">
      <c r="A2" s="20" t="s">
        <v>75</v>
      </c>
      <c r="C2" s="8"/>
    </row>
    <row r="3" spans="1:3" ht="15.75">
      <c r="A3" s="17" t="s">
        <v>70</v>
      </c>
      <c r="C3" s="8">
        <v>452.8</v>
      </c>
    </row>
    <row r="4" spans="1:3" ht="17.25" customHeight="1">
      <c r="A4" s="18" t="s">
        <v>44</v>
      </c>
      <c r="B4" s="18" t="s">
        <v>42</v>
      </c>
      <c r="C4" s="19" t="s">
        <v>43</v>
      </c>
    </row>
    <row r="5" spans="1:3" ht="16.5" customHeight="1">
      <c r="A5" s="66" t="s">
        <v>119</v>
      </c>
      <c r="B5" s="67"/>
      <c r="C5" s="68"/>
    </row>
    <row r="6" spans="1:3" ht="18" customHeight="1">
      <c r="A6" s="56" t="s">
        <v>4</v>
      </c>
      <c r="B6" s="57"/>
      <c r="C6" s="22">
        <f>'[1]ул.Ленина 46'!C36</f>
        <v>7215.2100000000009</v>
      </c>
    </row>
    <row r="7" spans="1:3" ht="15.75" customHeight="1">
      <c r="A7" s="58" t="s">
        <v>0</v>
      </c>
      <c r="B7" s="59"/>
      <c r="C7" s="22">
        <f>'[1]ул.Ленина 46'!$C$37</f>
        <v>11566.8</v>
      </c>
    </row>
    <row r="8" spans="1:3" ht="18" customHeight="1">
      <c r="A8" s="60" t="s">
        <v>5</v>
      </c>
      <c r="B8" s="61"/>
      <c r="C8" s="27">
        <f>C6-C7</f>
        <v>-4351.5899999999983</v>
      </c>
    </row>
    <row r="9" spans="1:3" ht="15.75">
      <c r="A9" s="14" t="s">
        <v>2</v>
      </c>
      <c r="B9" s="15"/>
      <c r="C9" s="21">
        <v>56188.09</v>
      </c>
    </row>
    <row r="10" spans="1:3" ht="15.75">
      <c r="A10" s="14" t="s">
        <v>3</v>
      </c>
      <c r="B10" s="15"/>
      <c r="C10" s="21">
        <v>44703.43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1172.6600000000001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>
        <v>1172.6600000000001</v>
      </c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51550.89</v>
      </c>
    </row>
    <row r="24" spans="1:3">
      <c r="A24" s="41" t="s">
        <v>62</v>
      </c>
      <c r="B24" s="42" t="s">
        <v>28</v>
      </c>
      <c r="C24" s="42">
        <v>13329.47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24771.279999999999</v>
      </c>
    </row>
    <row r="27" spans="1:3">
      <c r="A27" s="41" t="s">
        <v>65</v>
      </c>
      <c r="B27" s="42" t="s">
        <v>31</v>
      </c>
      <c r="C27" s="42"/>
    </row>
    <row r="28" spans="1:3">
      <c r="A28" s="41" t="s">
        <v>66</v>
      </c>
      <c r="B28" s="42" t="s">
        <v>25</v>
      </c>
      <c r="C28" s="42">
        <v>13450.14</v>
      </c>
    </row>
    <row r="29" spans="1:3">
      <c r="A29" s="41" t="s">
        <v>67</v>
      </c>
      <c r="B29" s="42" t="s">
        <v>7</v>
      </c>
      <c r="C29" s="43"/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4294.3599999999997</v>
      </c>
    </row>
    <row r="33" spans="1:4" ht="15.75">
      <c r="A33" s="31">
        <v>4</v>
      </c>
      <c r="B33" s="32" t="s">
        <v>40</v>
      </c>
      <c r="C33" s="32"/>
    </row>
    <row r="34" spans="1:4" ht="48" customHeight="1">
      <c r="A34" s="34">
        <v>5</v>
      </c>
      <c r="B34" s="35" t="s">
        <v>49</v>
      </c>
      <c r="C34" s="32">
        <v>2988.92</v>
      </c>
    </row>
    <row r="35" spans="1:4" ht="15.75">
      <c r="A35" s="62" t="s">
        <v>51</v>
      </c>
      <c r="B35" s="63"/>
      <c r="C35" s="33">
        <f>C12+C23+C32+C33+C34</f>
        <v>60006.83</v>
      </c>
    </row>
    <row r="36" spans="1:4" ht="15.75" customHeight="1">
      <c r="A36" s="56" t="s">
        <v>10</v>
      </c>
      <c r="B36" s="57"/>
      <c r="C36" s="21">
        <f>C9-C35+C6</f>
        <v>3396.4699999999957</v>
      </c>
    </row>
    <row r="37" spans="1:4" ht="15.75" customHeight="1">
      <c r="A37" s="14" t="s">
        <v>1</v>
      </c>
      <c r="B37" s="26"/>
      <c r="C37" s="21">
        <f>C9-C10+C7</f>
        <v>23051.459999999995</v>
      </c>
    </row>
    <row r="38" spans="1:4" ht="16.5" customHeight="1">
      <c r="A38" s="64" t="s">
        <v>11</v>
      </c>
      <c r="B38" s="65"/>
      <c r="C38" s="33">
        <f>C36-C37</f>
        <v>-19654.989999999998</v>
      </c>
    </row>
    <row r="39" spans="1:4" ht="15.75">
      <c r="A39" s="69" t="s">
        <v>120</v>
      </c>
      <c r="B39" s="69"/>
      <c r="C39" s="69"/>
    </row>
    <row r="40" spans="1:4" ht="15.75">
      <c r="A40" s="70" t="s">
        <v>121</v>
      </c>
      <c r="B40" s="70"/>
      <c r="C40" s="33">
        <f>'[1]ул.Ленина 46'!$C$47</f>
        <v>11201.150000000001</v>
      </c>
    </row>
    <row r="41" spans="1:4" ht="15.75">
      <c r="A41" s="1" t="s">
        <v>122</v>
      </c>
      <c r="B41" s="47"/>
      <c r="C41" s="21">
        <f>C42+C43</f>
        <v>37170</v>
      </c>
      <c r="D41" s="25"/>
    </row>
    <row r="42" spans="1:4" ht="14.25" customHeight="1">
      <c r="A42" s="1"/>
      <c r="B42" s="9" t="s">
        <v>123</v>
      </c>
      <c r="C42" s="21">
        <v>0</v>
      </c>
      <c r="D42" s="25"/>
    </row>
    <row r="43" spans="1:4" ht="13.5" customHeight="1">
      <c r="A43" s="1"/>
      <c r="B43" s="48" t="s">
        <v>124</v>
      </c>
      <c r="C43" s="21">
        <v>37170</v>
      </c>
      <c r="D43" s="25"/>
    </row>
    <row r="44" spans="1:4" ht="15.75">
      <c r="A44" s="1" t="s">
        <v>125</v>
      </c>
      <c r="B44" s="47"/>
      <c r="C44" s="21">
        <f>C45+C46</f>
        <v>29403.649999999998</v>
      </c>
      <c r="D44" s="13"/>
    </row>
    <row r="45" spans="1:4" ht="14.25" customHeight="1">
      <c r="A45" s="9"/>
      <c r="B45" s="9" t="s">
        <v>123</v>
      </c>
      <c r="C45" s="21">
        <v>3075.39</v>
      </c>
      <c r="D45" s="13"/>
    </row>
    <row r="46" spans="1:4" ht="15.75">
      <c r="A46" s="9"/>
      <c r="B46" s="48" t="s">
        <v>124</v>
      </c>
      <c r="C46" s="9">
        <v>26328.26</v>
      </c>
      <c r="D46" s="13"/>
    </row>
    <row r="47" spans="1:4" ht="15.75">
      <c r="A47" s="53" t="s">
        <v>126</v>
      </c>
      <c r="B47" s="53"/>
      <c r="C47" s="33">
        <f>C40+C41-C44</f>
        <v>18967.500000000004</v>
      </c>
      <c r="D47" s="13"/>
    </row>
    <row r="48" spans="1:4" ht="15.75">
      <c r="A48" s="8"/>
      <c r="B48" s="8"/>
      <c r="C48" s="8"/>
      <c r="D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39:C39"/>
    <mergeCell ref="A40:B40"/>
    <mergeCell ref="A5:C5"/>
  </mergeCells>
  <pageMargins left="0.49" right="0.3" top="0.33" bottom="0.32" header="0.31" footer="0.3"/>
  <pageSetup paperSize="9" orientation="portrait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57"/>
  <sheetViews>
    <sheetView zoomScaleNormal="100" workbookViewId="0">
      <selection activeCell="E1" sqref="E1:U1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5" customHeight="1">
      <c r="A2" s="20" t="s">
        <v>74</v>
      </c>
      <c r="C2" s="8"/>
    </row>
    <row r="3" spans="1:3" ht="15.75">
      <c r="A3" s="17" t="s">
        <v>70</v>
      </c>
      <c r="C3" s="8">
        <v>909.7</v>
      </c>
    </row>
    <row r="4" spans="1:3" ht="18" customHeight="1">
      <c r="A4" s="18" t="s">
        <v>44</v>
      </c>
      <c r="B4" s="18" t="s">
        <v>42</v>
      </c>
      <c r="C4" s="19" t="s">
        <v>43</v>
      </c>
    </row>
    <row r="5" spans="1:3" ht="15.75" customHeight="1">
      <c r="A5" s="66" t="s">
        <v>119</v>
      </c>
      <c r="B5" s="67"/>
      <c r="C5" s="68"/>
    </row>
    <row r="6" spans="1:3" ht="15.75" customHeight="1">
      <c r="A6" s="56" t="s">
        <v>4</v>
      </c>
      <c r="B6" s="57"/>
      <c r="C6" s="22">
        <f>'[1]ул.Ленина 48'!C36</f>
        <v>6736.510000000002</v>
      </c>
    </row>
    <row r="7" spans="1:3" ht="15.75" customHeight="1">
      <c r="A7" s="58" t="s">
        <v>0</v>
      </c>
      <c r="B7" s="59"/>
      <c r="C7" s="22">
        <f>'[1]ул.Ленина 48'!$C$37</f>
        <v>16626.670000000002</v>
      </c>
    </row>
    <row r="8" spans="1:3" ht="17.25" customHeight="1">
      <c r="A8" s="60" t="s">
        <v>5</v>
      </c>
      <c r="B8" s="61"/>
      <c r="C8" s="27">
        <f>C6-C7</f>
        <v>-9890.16</v>
      </c>
    </row>
    <row r="9" spans="1:3" ht="15.75">
      <c r="A9" s="14" t="s">
        <v>2</v>
      </c>
      <c r="B9" s="15"/>
      <c r="C9" s="21">
        <v>108888</v>
      </c>
    </row>
    <row r="10" spans="1:3" ht="15.75">
      <c r="A10" s="14" t="s">
        <v>3</v>
      </c>
      <c r="B10" s="15"/>
      <c r="C10" s="9">
        <v>98625.07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48943.85</v>
      </c>
    </row>
    <row r="13" spans="1:3">
      <c r="A13" s="41" t="s">
        <v>52</v>
      </c>
      <c r="B13" s="42" t="s">
        <v>33</v>
      </c>
      <c r="C13" s="42">
        <v>48676.35</v>
      </c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>
        <v>111.56</v>
      </c>
    </row>
    <row r="21" spans="1:3">
      <c r="A21" s="41" t="s">
        <v>60</v>
      </c>
      <c r="B21" s="44" t="s">
        <v>48</v>
      </c>
      <c r="C21" s="42">
        <v>155.94</v>
      </c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44083.42</v>
      </c>
    </row>
    <row r="24" spans="1:3">
      <c r="A24" s="41" t="s">
        <v>62</v>
      </c>
      <c r="B24" s="42" t="s">
        <v>28</v>
      </c>
      <c r="C24" s="42">
        <v>2017.78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9019.3799999999992</v>
      </c>
    </row>
    <row r="27" spans="1:3">
      <c r="A27" s="41" t="s">
        <v>65</v>
      </c>
      <c r="B27" s="42" t="s">
        <v>31</v>
      </c>
      <c r="C27" s="42"/>
    </row>
    <row r="28" spans="1:3">
      <c r="A28" s="41" t="s">
        <v>66</v>
      </c>
      <c r="B28" s="42" t="s">
        <v>25</v>
      </c>
      <c r="C28" s="42">
        <v>26077.59</v>
      </c>
    </row>
    <row r="29" spans="1:3">
      <c r="A29" s="41" t="s">
        <v>67</v>
      </c>
      <c r="B29" s="42" t="s">
        <v>7</v>
      </c>
      <c r="C29" s="43">
        <v>1229.52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>
        <v>5739.15</v>
      </c>
    </row>
    <row r="32" spans="1:3" ht="15.75">
      <c r="A32" s="31">
        <v>3</v>
      </c>
      <c r="B32" s="32" t="s">
        <v>39</v>
      </c>
      <c r="C32" s="33">
        <v>8166.6</v>
      </c>
    </row>
    <row r="33" spans="1:3" ht="15.75">
      <c r="A33" s="31">
        <v>4</v>
      </c>
      <c r="B33" s="32" t="s">
        <v>40</v>
      </c>
      <c r="C33" s="32"/>
    </row>
    <row r="34" spans="1:3" ht="50.25" customHeight="1">
      <c r="A34" s="34">
        <v>5</v>
      </c>
      <c r="B34" s="35" t="s">
        <v>49</v>
      </c>
      <c r="C34" s="32">
        <v>5795.02</v>
      </c>
    </row>
    <row r="35" spans="1:3" ht="15.75">
      <c r="A35" s="62" t="s">
        <v>51</v>
      </c>
      <c r="B35" s="63"/>
      <c r="C35" s="33">
        <f>C12+C23+C32+C33+C34</f>
        <v>106988.89</v>
      </c>
    </row>
    <row r="36" spans="1:3" ht="15.75" customHeight="1">
      <c r="A36" s="56" t="s">
        <v>10</v>
      </c>
      <c r="B36" s="57"/>
      <c r="C36" s="21">
        <f>C9-C35+C6</f>
        <v>8635.6200000000026</v>
      </c>
    </row>
    <row r="37" spans="1:3" ht="15.75" customHeight="1">
      <c r="A37" s="14" t="s">
        <v>1</v>
      </c>
      <c r="B37" s="26"/>
      <c r="C37" s="21">
        <f>C9-C10+C7</f>
        <v>26889.599999999995</v>
      </c>
    </row>
    <row r="38" spans="1:3" ht="15" customHeight="1">
      <c r="A38" s="64" t="s">
        <v>11</v>
      </c>
      <c r="B38" s="65"/>
      <c r="C38" s="33">
        <f>C36-C37</f>
        <v>-18253.979999999992</v>
      </c>
    </row>
    <row r="39" spans="1:3" ht="15.75">
      <c r="A39" s="69" t="s">
        <v>120</v>
      </c>
      <c r="B39" s="69"/>
      <c r="C39" s="69"/>
    </row>
    <row r="40" spans="1:3" ht="15.75">
      <c r="A40" s="70" t="s">
        <v>121</v>
      </c>
      <c r="B40" s="70"/>
      <c r="C40" s="33">
        <f>'[1]ул.Ленина 48'!$C$47</f>
        <v>5214.1399999999976</v>
      </c>
    </row>
    <row r="41" spans="1:3" ht="15.75">
      <c r="A41" s="1" t="s">
        <v>122</v>
      </c>
      <c r="B41" s="47"/>
      <c r="C41" s="21">
        <f>C42+C43</f>
        <v>33044.800000000003</v>
      </c>
    </row>
    <row r="42" spans="1:3" ht="15.75">
      <c r="A42" s="1"/>
      <c r="B42" s="9" t="s">
        <v>123</v>
      </c>
      <c r="C42" s="21">
        <v>0</v>
      </c>
    </row>
    <row r="43" spans="1:3" ht="15.75">
      <c r="A43" s="1"/>
      <c r="B43" s="48" t="s">
        <v>124</v>
      </c>
      <c r="C43" s="21">
        <v>33044.800000000003</v>
      </c>
    </row>
    <row r="44" spans="1:3" ht="15.75">
      <c r="A44" s="1" t="s">
        <v>125</v>
      </c>
      <c r="B44" s="47"/>
      <c r="C44" s="21">
        <f>C45+C46</f>
        <v>31699.969999999998</v>
      </c>
    </row>
    <row r="45" spans="1:3" ht="15.75">
      <c r="A45" s="9"/>
      <c r="B45" s="9" t="s">
        <v>123</v>
      </c>
      <c r="C45" s="21">
        <v>793.42</v>
      </c>
    </row>
    <row r="46" spans="1:3" ht="15.75">
      <c r="A46" s="9"/>
      <c r="B46" s="48" t="s">
        <v>124</v>
      </c>
      <c r="C46" s="9">
        <v>30906.55</v>
      </c>
    </row>
    <row r="47" spans="1:3" ht="15.75">
      <c r="A47" s="53" t="s">
        <v>126</v>
      </c>
      <c r="B47" s="53"/>
      <c r="C47" s="33">
        <f>C40+C41-C44</f>
        <v>6558.9700000000048</v>
      </c>
    </row>
    <row r="48" spans="1:3" ht="15.75">
      <c r="A48" s="8"/>
      <c r="B48" s="8"/>
      <c r="C48" s="8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39:C39"/>
    <mergeCell ref="A40:B40"/>
    <mergeCell ref="A5:C5"/>
  </mergeCells>
  <pageMargins left="0.49" right="0.3" top="0.4" bottom="0.32" header="0.31" footer="0.3"/>
  <pageSetup paperSize="9" orientation="portrait" horizontalDpi="180" verticalDpi="1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7"/>
  <sheetViews>
    <sheetView zoomScaleNormal="100" workbookViewId="0">
      <selection activeCell="E1" sqref="E1:R1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5.75" customHeight="1">
      <c r="A2" s="20" t="s">
        <v>73</v>
      </c>
      <c r="C2" s="8"/>
    </row>
    <row r="3" spans="1:3" ht="15.75">
      <c r="A3" s="17" t="s">
        <v>70</v>
      </c>
      <c r="C3" s="8">
        <v>839.3</v>
      </c>
    </row>
    <row r="4" spans="1:3" ht="17.25" customHeight="1">
      <c r="A4" s="18" t="s">
        <v>44</v>
      </c>
      <c r="B4" s="18" t="s">
        <v>42</v>
      </c>
      <c r="C4" s="19" t="s">
        <v>43</v>
      </c>
    </row>
    <row r="5" spans="1:3" ht="15.75" customHeight="1">
      <c r="A5" s="66" t="s">
        <v>119</v>
      </c>
      <c r="B5" s="67"/>
      <c r="C5" s="68"/>
    </row>
    <row r="6" spans="1:3" ht="18" customHeight="1">
      <c r="A6" s="56" t="s">
        <v>4</v>
      </c>
      <c r="B6" s="57"/>
      <c r="C6" s="22">
        <f>'[1]ул.Мира 28'!C36</f>
        <v>6652.9400000000023</v>
      </c>
    </row>
    <row r="7" spans="1:3" ht="18" customHeight="1">
      <c r="A7" s="58" t="s">
        <v>0</v>
      </c>
      <c r="B7" s="59"/>
      <c r="C7" s="22">
        <f>'[1]ул.Мира 28'!$C$37</f>
        <v>12977.82</v>
      </c>
    </row>
    <row r="8" spans="1:3" ht="15" customHeight="1">
      <c r="A8" s="60" t="s">
        <v>5</v>
      </c>
      <c r="B8" s="61"/>
      <c r="C8" s="27">
        <f>C6-C7</f>
        <v>-6324.8799999999974</v>
      </c>
    </row>
    <row r="9" spans="1:3" ht="15.75">
      <c r="A9" s="14" t="s">
        <v>2</v>
      </c>
      <c r="B9" s="15"/>
      <c r="C9" s="21">
        <v>100900.96</v>
      </c>
    </row>
    <row r="10" spans="1:3" ht="15.75">
      <c r="A10" s="14" t="s">
        <v>3</v>
      </c>
      <c r="B10" s="15"/>
      <c r="C10" s="9">
        <v>104078.31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8046.68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>
        <v>393.42</v>
      </c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>
        <v>7653.26</v>
      </c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84447.66</v>
      </c>
    </row>
    <row r="24" spans="1:3">
      <c r="A24" s="41" t="s">
        <v>62</v>
      </c>
      <c r="B24" s="42" t="s">
        <v>28</v>
      </c>
      <c r="C24" s="42">
        <v>7209.11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39578.75</v>
      </c>
    </row>
    <row r="27" spans="1:3">
      <c r="A27" s="41" t="s">
        <v>65</v>
      </c>
      <c r="B27" s="42" t="s">
        <v>31</v>
      </c>
      <c r="C27" s="42">
        <v>409.91</v>
      </c>
    </row>
    <row r="28" spans="1:3">
      <c r="A28" s="41" t="s">
        <v>66</v>
      </c>
      <c r="B28" s="42" t="s">
        <v>25</v>
      </c>
      <c r="C28" s="42">
        <v>24164.78</v>
      </c>
    </row>
    <row r="29" spans="1:3">
      <c r="A29" s="41" t="s">
        <v>67</v>
      </c>
      <c r="B29" s="42" t="s">
        <v>7</v>
      </c>
      <c r="C29" s="43">
        <v>2946.9</v>
      </c>
    </row>
    <row r="30" spans="1:3">
      <c r="A30" s="41" t="s">
        <v>68</v>
      </c>
      <c r="B30" s="42" t="s">
        <v>47</v>
      </c>
      <c r="C30" s="42">
        <v>3888.16</v>
      </c>
    </row>
    <row r="31" spans="1:3">
      <c r="A31" s="41" t="s">
        <v>69</v>
      </c>
      <c r="B31" s="44" t="s">
        <v>38</v>
      </c>
      <c r="C31" s="42">
        <v>6250.05</v>
      </c>
    </row>
    <row r="32" spans="1:3" ht="15.75">
      <c r="A32" s="31">
        <v>3</v>
      </c>
      <c r="B32" s="32" t="s">
        <v>39</v>
      </c>
      <c r="C32" s="33">
        <v>7567.52</v>
      </c>
    </row>
    <row r="33" spans="1:7" ht="15.75">
      <c r="A33" s="31">
        <v>4</v>
      </c>
      <c r="B33" s="32" t="s">
        <v>40</v>
      </c>
      <c r="C33" s="32">
        <v>11057.54</v>
      </c>
    </row>
    <row r="34" spans="1:7" ht="45.75" customHeight="1">
      <c r="A34" s="34">
        <v>5</v>
      </c>
      <c r="B34" s="35" t="s">
        <v>49</v>
      </c>
      <c r="C34" s="32">
        <v>5369.95</v>
      </c>
    </row>
    <row r="35" spans="1:7" ht="15.75">
      <c r="A35" s="62" t="s">
        <v>51</v>
      </c>
      <c r="B35" s="63"/>
      <c r="C35" s="33">
        <f>C12+C23+C32+C33+C34</f>
        <v>116489.34999999999</v>
      </c>
    </row>
    <row r="36" spans="1:7" ht="15.75" customHeight="1">
      <c r="A36" s="56" t="s">
        <v>10</v>
      </c>
      <c r="B36" s="57"/>
      <c r="C36" s="21">
        <f>C9-C35+C6</f>
        <v>-8935.4499999999825</v>
      </c>
    </row>
    <row r="37" spans="1:7" ht="15.75" customHeight="1">
      <c r="A37" s="14" t="s">
        <v>1</v>
      </c>
      <c r="B37" s="26"/>
      <c r="C37" s="21">
        <f>C9-C10+C7</f>
        <v>9800.4700000000084</v>
      </c>
    </row>
    <row r="38" spans="1:7" ht="16.5" customHeight="1">
      <c r="A38" s="64" t="s">
        <v>11</v>
      </c>
      <c r="B38" s="65"/>
      <c r="C38" s="33">
        <f>C36-C37</f>
        <v>-18735.919999999991</v>
      </c>
    </row>
    <row r="39" spans="1:7" ht="15" customHeight="1">
      <c r="A39" s="69" t="s">
        <v>120</v>
      </c>
      <c r="B39" s="69"/>
      <c r="C39" s="69"/>
    </row>
    <row r="40" spans="1:7" ht="15.75">
      <c r="A40" s="70" t="s">
        <v>121</v>
      </c>
      <c r="B40" s="70"/>
      <c r="C40" s="33">
        <f>'[1]ул.Мира 28'!$C$47</f>
        <v>4461.6200000000026</v>
      </c>
    </row>
    <row r="41" spans="1:7" ht="15.75">
      <c r="A41" s="1" t="s">
        <v>122</v>
      </c>
      <c r="B41" s="47"/>
      <c r="C41" s="21">
        <f>C42+C43</f>
        <v>47741.65</v>
      </c>
      <c r="E41" s="54"/>
      <c r="F41" s="25"/>
      <c r="G41" s="25"/>
    </row>
    <row r="42" spans="1:7" ht="15" customHeight="1">
      <c r="A42" s="1"/>
      <c r="B42" s="9" t="s">
        <v>123</v>
      </c>
      <c r="C42" s="21">
        <v>0</v>
      </c>
      <c r="E42" s="54"/>
      <c r="F42" s="25"/>
      <c r="G42" s="25"/>
    </row>
    <row r="43" spans="1:7" ht="15.75">
      <c r="A43" s="1"/>
      <c r="B43" s="48" t="s">
        <v>124</v>
      </c>
      <c r="C43" s="21">
        <v>47741.65</v>
      </c>
      <c r="E43" s="54"/>
      <c r="F43" s="25"/>
      <c r="G43" s="25"/>
    </row>
    <row r="44" spans="1:7" ht="16.5" customHeight="1">
      <c r="A44" s="1" t="s">
        <v>125</v>
      </c>
      <c r="B44" s="47"/>
      <c r="C44" s="21">
        <f>C45+C46</f>
        <v>46387.6</v>
      </c>
      <c r="E44" s="13"/>
      <c r="F44" s="13"/>
      <c r="G44" s="13"/>
    </row>
    <row r="45" spans="1:7" ht="15.75">
      <c r="A45" s="9"/>
      <c r="B45" s="9" t="s">
        <v>123</v>
      </c>
      <c r="C45" s="21">
        <v>0</v>
      </c>
      <c r="E45" s="13"/>
      <c r="F45" s="13"/>
      <c r="G45" s="13"/>
    </row>
    <row r="46" spans="1:7" ht="13.5" customHeight="1">
      <c r="A46" s="9"/>
      <c r="B46" s="48" t="s">
        <v>124</v>
      </c>
      <c r="C46" s="9">
        <v>46387.6</v>
      </c>
      <c r="E46" s="13"/>
      <c r="F46" s="13"/>
      <c r="G46" s="13"/>
    </row>
    <row r="47" spans="1:7" ht="15.75">
      <c r="A47" s="53" t="s">
        <v>126</v>
      </c>
      <c r="B47" s="53"/>
      <c r="C47" s="33">
        <f>C40+C41-C44</f>
        <v>5815.6700000000055</v>
      </c>
      <c r="E47" s="13"/>
      <c r="F47" s="13"/>
      <c r="G47" s="13"/>
    </row>
    <row r="48" spans="1:7" ht="12.75" customHeight="1">
      <c r="A48" s="8"/>
      <c r="B48" s="8"/>
      <c r="C48" s="8"/>
      <c r="E48" s="13"/>
      <c r="F48" s="13"/>
      <c r="G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3">
    <mergeCell ref="A47:B47"/>
    <mergeCell ref="E41:E43"/>
    <mergeCell ref="A1:C1"/>
    <mergeCell ref="A6:B6"/>
    <mergeCell ref="A7:B7"/>
    <mergeCell ref="A8:B8"/>
    <mergeCell ref="A11:B11"/>
    <mergeCell ref="A35:B35"/>
    <mergeCell ref="A36:B36"/>
    <mergeCell ref="A38:B38"/>
    <mergeCell ref="A39:C39"/>
    <mergeCell ref="A40:B40"/>
    <mergeCell ref="A5:C5"/>
  </mergeCells>
  <pageMargins left="0.49" right="0.3" top="0.44" bottom="0.34" header="0.31" footer="0.3"/>
  <pageSetup paperSize="9" orientation="portrait" horizontalDpi="18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57"/>
  <sheetViews>
    <sheetView zoomScaleNormal="100" workbookViewId="0">
      <selection activeCell="L51" sqref="L51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5" customHeight="1">
      <c r="A2" s="20" t="s">
        <v>72</v>
      </c>
      <c r="C2" s="8"/>
    </row>
    <row r="3" spans="1:3" ht="15.75">
      <c r="A3" s="17" t="s">
        <v>70</v>
      </c>
      <c r="C3" s="8">
        <v>887.2</v>
      </c>
    </row>
    <row r="4" spans="1:3" ht="18.75" customHeight="1">
      <c r="A4" s="18" t="s">
        <v>44</v>
      </c>
      <c r="B4" s="18" t="s">
        <v>42</v>
      </c>
      <c r="C4" s="19" t="s">
        <v>43</v>
      </c>
    </row>
    <row r="5" spans="1:3" ht="15.75" customHeight="1">
      <c r="A5" s="66" t="s">
        <v>119</v>
      </c>
      <c r="B5" s="67"/>
      <c r="C5" s="68"/>
    </row>
    <row r="6" spans="1:3" ht="15.75" customHeight="1">
      <c r="A6" s="56" t="s">
        <v>4</v>
      </c>
      <c r="B6" s="57"/>
      <c r="C6" s="22">
        <f>'[1]ул.Мира 28а'!C36</f>
        <v>20033.639999999996</v>
      </c>
    </row>
    <row r="7" spans="1:3" ht="14.25" customHeight="1">
      <c r="A7" s="58" t="s">
        <v>0</v>
      </c>
      <c r="B7" s="59"/>
      <c r="C7" s="22">
        <f>'[1]ул.Мира 28а'!$C$37</f>
        <v>12387.379999999997</v>
      </c>
    </row>
    <row r="8" spans="1:3" ht="17.25" customHeight="1">
      <c r="A8" s="60" t="s">
        <v>5</v>
      </c>
      <c r="B8" s="61"/>
      <c r="C8" s="27">
        <f>C6-C7</f>
        <v>7646.2599999999984</v>
      </c>
    </row>
    <row r="9" spans="1:3" ht="15.75">
      <c r="A9" s="14" t="s">
        <v>2</v>
      </c>
      <c r="B9" s="15"/>
      <c r="C9" s="21">
        <v>106601.36</v>
      </c>
    </row>
    <row r="10" spans="1:3" ht="15.75">
      <c r="A10" s="14" t="s">
        <v>3</v>
      </c>
      <c r="B10" s="15"/>
      <c r="C10" s="9">
        <v>92714.97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11313.49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>
        <v>11167.66</v>
      </c>
    </row>
    <row r="21" spans="1:3">
      <c r="A21" s="41" t="s">
        <v>60</v>
      </c>
      <c r="B21" s="44" t="s">
        <v>48</v>
      </c>
      <c r="C21" s="42">
        <v>145.83000000000001</v>
      </c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35410.879999999997</v>
      </c>
    </row>
    <row r="24" spans="1:3">
      <c r="A24" s="41" t="s">
        <v>62</v>
      </c>
      <c r="B24" s="42" t="s">
        <v>28</v>
      </c>
      <c r="C24" s="42">
        <v>1006.58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5663.32</v>
      </c>
    </row>
    <row r="27" spans="1:3">
      <c r="A27" s="41" t="s">
        <v>65</v>
      </c>
      <c r="B27" s="42" t="s">
        <v>31</v>
      </c>
      <c r="C27" s="42">
        <v>409.91</v>
      </c>
    </row>
    <row r="28" spans="1:3">
      <c r="A28" s="41" t="s">
        <v>66</v>
      </c>
      <c r="B28" s="42" t="s">
        <v>25</v>
      </c>
      <c r="C28" s="42">
        <v>25529.87</v>
      </c>
    </row>
    <row r="29" spans="1:3">
      <c r="A29" s="41" t="s">
        <v>67</v>
      </c>
      <c r="B29" s="42" t="s">
        <v>7</v>
      </c>
      <c r="C29" s="43">
        <v>2801.2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7995.45</v>
      </c>
    </row>
    <row r="33" spans="1:5" ht="15.75">
      <c r="A33" s="31">
        <v>4</v>
      </c>
      <c r="B33" s="32" t="s">
        <v>40</v>
      </c>
      <c r="C33" s="32">
        <v>8850.9599999999991</v>
      </c>
    </row>
    <row r="34" spans="1:5" ht="44.25" customHeight="1">
      <c r="A34" s="34">
        <v>5</v>
      </c>
      <c r="B34" s="35" t="s">
        <v>49</v>
      </c>
      <c r="C34" s="32">
        <v>5673.3</v>
      </c>
    </row>
    <row r="35" spans="1:5" ht="15.75">
      <c r="A35" s="62" t="s">
        <v>51</v>
      </c>
      <c r="B35" s="63"/>
      <c r="C35" s="33">
        <f>C12+C23+C32+C33+C34</f>
        <v>69244.079999999987</v>
      </c>
    </row>
    <row r="36" spans="1:5" ht="15.75" customHeight="1">
      <c r="A36" s="56" t="s">
        <v>10</v>
      </c>
      <c r="B36" s="57"/>
      <c r="C36" s="21">
        <f>C9-C35+C6</f>
        <v>57390.920000000013</v>
      </c>
    </row>
    <row r="37" spans="1:5" ht="15.75" customHeight="1">
      <c r="A37" s="14" t="s">
        <v>1</v>
      </c>
      <c r="B37" s="26"/>
      <c r="C37" s="21">
        <f>C9-C10+C7</f>
        <v>26273.769999999997</v>
      </c>
    </row>
    <row r="38" spans="1:5" ht="15.75" customHeight="1">
      <c r="A38" s="64" t="s">
        <v>11</v>
      </c>
      <c r="B38" s="65"/>
      <c r="C38" s="33">
        <f>C36-C37</f>
        <v>31117.150000000016</v>
      </c>
    </row>
    <row r="39" spans="1:5" ht="15.75">
      <c r="A39" s="69" t="s">
        <v>120</v>
      </c>
      <c r="B39" s="69"/>
      <c r="C39" s="69"/>
    </row>
    <row r="40" spans="1:5" ht="15.75">
      <c r="A40" s="70" t="s">
        <v>121</v>
      </c>
      <c r="B40" s="70"/>
      <c r="C40" s="33">
        <f>'[1]ул.Мира 28а'!$C$47</f>
        <v>5909.93</v>
      </c>
    </row>
    <row r="41" spans="1:5" ht="15.75">
      <c r="A41" s="1" t="s">
        <v>122</v>
      </c>
      <c r="B41" s="47"/>
      <c r="C41" s="21">
        <f>C42+C43</f>
        <v>44967.95</v>
      </c>
      <c r="E41" s="25"/>
    </row>
    <row r="42" spans="1:5" ht="15.75">
      <c r="A42" s="1"/>
      <c r="B42" s="9" t="s">
        <v>123</v>
      </c>
      <c r="C42" s="21">
        <v>0</v>
      </c>
      <c r="E42" s="25"/>
    </row>
    <row r="43" spans="1:5" ht="15.75">
      <c r="A43" s="1"/>
      <c r="B43" s="48" t="s">
        <v>124</v>
      </c>
      <c r="C43" s="21">
        <v>44967.95</v>
      </c>
      <c r="E43" s="25"/>
    </row>
    <row r="44" spans="1:5" ht="15.75">
      <c r="A44" s="1" t="s">
        <v>125</v>
      </c>
      <c r="B44" s="47"/>
      <c r="C44" s="21">
        <f>C45+C46</f>
        <v>41921.770000000004</v>
      </c>
      <c r="E44" s="13"/>
    </row>
    <row r="45" spans="1:5" ht="15.75">
      <c r="A45" s="9"/>
      <c r="B45" s="9" t="s">
        <v>123</v>
      </c>
      <c r="C45" s="21">
        <v>715.62</v>
      </c>
      <c r="E45" s="13"/>
    </row>
    <row r="46" spans="1:5" ht="15.75">
      <c r="A46" s="9"/>
      <c r="B46" s="48" t="s">
        <v>124</v>
      </c>
      <c r="C46" s="9">
        <v>41206.15</v>
      </c>
      <c r="E46" s="13"/>
    </row>
    <row r="47" spans="1:5" ht="15.75">
      <c r="A47" s="53" t="s">
        <v>126</v>
      </c>
      <c r="B47" s="53"/>
      <c r="C47" s="33">
        <f>C40+C41-C44</f>
        <v>8956.1099999999933</v>
      </c>
      <c r="E47" s="13"/>
    </row>
    <row r="48" spans="1:5" ht="15.75">
      <c r="A48" s="8"/>
      <c r="B48" s="8"/>
      <c r="C48" s="8"/>
      <c r="E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36:B36"/>
    <mergeCell ref="A38:B38"/>
    <mergeCell ref="A39:C39"/>
    <mergeCell ref="A40:B40"/>
    <mergeCell ref="A35:B35"/>
    <mergeCell ref="A1:C1"/>
    <mergeCell ref="A6:B6"/>
    <mergeCell ref="A7:B7"/>
    <mergeCell ref="A8:B8"/>
    <mergeCell ref="A11:B11"/>
    <mergeCell ref="A5:C5"/>
  </mergeCells>
  <pageMargins left="0.49" right="0.3" top="0.33" bottom="0.38" header="0.31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topLeftCell="B1" workbookViewId="0">
      <selection activeCell="E1" sqref="E1:S1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7.25">
      <c r="A2" s="20" t="s">
        <v>97</v>
      </c>
      <c r="C2" s="8"/>
    </row>
    <row r="3" spans="1:3" ht="15.75">
      <c r="A3" s="17" t="s">
        <v>70</v>
      </c>
      <c r="C3" s="36">
        <v>836</v>
      </c>
    </row>
    <row r="4" spans="1:3" ht="17.25" customHeight="1">
      <c r="A4" s="18" t="s">
        <v>44</v>
      </c>
      <c r="B4" s="18" t="s">
        <v>42</v>
      </c>
      <c r="C4" s="19" t="s">
        <v>43</v>
      </c>
    </row>
    <row r="5" spans="1:3" ht="15" customHeight="1">
      <c r="A5" s="66" t="s">
        <v>119</v>
      </c>
      <c r="B5" s="67"/>
      <c r="C5" s="68"/>
    </row>
    <row r="6" spans="1:3" ht="15.75" customHeight="1">
      <c r="A6" s="56" t="s">
        <v>4</v>
      </c>
      <c r="B6" s="57"/>
      <c r="C6" s="22">
        <f>'[1]ул.Больничная 4'!C36</f>
        <v>16293.66</v>
      </c>
    </row>
    <row r="7" spans="1:3" ht="15.75" customHeight="1">
      <c r="A7" s="58" t="s">
        <v>0</v>
      </c>
      <c r="B7" s="59"/>
      <c r="C7" s="22">
        <f>'[1]ул.Больничная 4'!$C$37</f>
        <v>9718.9200000000019</v>
      </c>
    </row>
    <row r="8" spans="1:3" ht="16.5" customHeight="1">
      <c r="A8" s="60" t="s">
        <v>5</v>
      </c>
      <c r="B8" s="61"/>
      <c r="C8" s="27">
        <f>C6-C7</f>
        <v>6574.739999999998</v>
      </c>
    </row>
    <row r="9" spans="1:3" ht="15.75">
      <c r="A9" s="14" t="s">
        <v>2</v>
      </c>
      <c r="B9" s="15"/>
      <c r="C9" s="21">
        <v>95420.99</v>
      </c>
    </row>
    <row r="10" spans="1:3" ht="15.75">
      <c r="A10" s="14" t="s">
        <v>3</v>
      </c>
      <c r="B10" s="15"/>
      <c r="C10" s="9">
        <v>97004.15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0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40971.339999999997</v>
      </c>
    </row>
    <row r="24" spans="1:3">
      <c r="A24" s="41" t="s">
        <v>62</v>
      </c>
      <c r="B24" s="42" t="s">
        <v>28</v>
      </c>
      <c r="C24" s="42"/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14421.5</v>
      </c>
    </row>
    <row r="27" spans="1:3">
      <c r="A27" s="41" t="s">
        <v>65</v>
      </c>
      <c r="B27" s="42" t="s">
        <v>31</v>
      </c>
      <c r="C27" s="42"/>
    </row>
    <row r="28" spans="1:3">
      <c r="A28" s="41" t="s">
        <v>66</v>
      </c>
      <c r="B28" s="42" t="s">
        <v>25</v>
      </c>
      <c r="C28" s="42">
        <v>22852.14</v>
      </c>
    </row>
    <row r="29" spans="1:3">
      <c r="A29" s="41" t="s">
        <v>67</v>
      </c>
      <c r="B29" s="42" t="s">
        <v>7</v>
      </c>
      <c r="C29" s="43">
        <v>2687.46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>
        <v>1010.24</v>
      </c>
    </row>
    <row r="32" spans="1:3" ht="15.75">
      <c r="A32" s="31">
        <v>3</v>
      </c>
      <c r="B32" s="32" t="s">
        <v>39</v>
      </c>
      <c r="C32" s="33">
        <v>7157.49</v>
      </c>
    </row>
    <row r="33" spans="1:6" ht="15.75">
      <c r="A33" s="31">
        <v>4</v>
      </c>
      <c r="B33" s="32" t="s">
        <v>40</v>
      </c>
      <c r="C33" s="32"/>
    </row>
    <row r="34" spans="1:6" ht="50.25" customHeight="1">
      <c r="A34" s="34">
        <v>5</v>
      </c>
      <c r="B34" s="35" t="s">
        <v>49</v>
      </c>
      <c r="C34" s="32">
        <v>5078.25</v>
      </c>
    </row>
    <row r="35" spans="1:6" ht="15.75">
      <c r="A35" s="62" t="s">
        <v>51</v>
      </c>
      <c r="B35" s="63"/>
      <c r="C35" s="33">
        <f>C12+C23+C32+C33+C34</f>
        <v>53207.079999999994</v>
      </c>
    </row>
    <row r="36" spans="1:6" ht="15.75" customHeight="1">
      <c r="A36" s="56" t="s">
        <v>10</v>
      </c>
      <c r="B36" s="57"/>
      <c r="C36" s="21">
        <f>C9-C35+C6</f>
        <v>58507.570000000007</v>
      </c>
    </row>
    <row r="37" spans="1:6" ht="15.75" customHeight="1">
      <c r="A37" s="14" t="s">
        <v>1</v>
      </c>
      <c r="B37" s="26"/>
      <c r="C37" s="21">
        <f>C9-C10+C7</f>
        <v>8135.760000000013</v>
      </c>
    </row>
    <row r="38" spans="1:6" ht="14.25" customHeight="1">
      <c r="A38" s="64" t="s">
        <v>11</v>
      </c>
      <c r="B38" s="65"/>
      <c r="C38" s="33">
        <f>C36-C37</f>
        <v>50371.81</v>
      </c>
    </row>
    <row r="39" spans="1:6" ht="15.75">
      <c r="A39" s="69" t="s">
        <v>120</v>
      </c>
      <c r="B39" s="69"/>
      <c r="C39" s="69"/>
    </row>
    <row r="40" spans="1:6" ht="15.75">
      <c r="A40" s="70" t="s">
        <v>121</v>
      </c>
      <c r="B40" s="70"/>
      <c r="C40" s="33">
        <f>'[1]ул.Больничная 4'!$C$47</f>
        <v>3849.66</v>
      </c>
    </row>
    <row r="41" spans="1:6" ht="15.75">
      <c r="A41" s="1" t="s">
        <v>122</v>
      </c>
      <c r="B41" s="47"/>
      <c r="C41" s="21">
        <f>C42+C43</f>
        <v>47808.65</v>
      </c>
      <c r="E41" s="25"/>
      <c r="F41" s="25"/>
    </row>
    <row r="42" spans="1:6" ht="13.5" customHeight="1">
      <c r="A42" s="1"/>
      <c r="B42" s="9" t="s">
        <v>123</v>
      </c>
      <c r="C42" s="21">
        <v>0</v>
      </c>
      <c r="E42" s="25"/>
      <c r="F42" s="25"/>
    </row>
    <row r="43" spans="1:6" ht="13.5" customHeight="1">
      <c r="A43" s="1"/>
      <c r="B43" s="48" t="s">
        <v>124</v>
      </c>
      <c r="C43" s="21">
        <v>47808.65</v>
      </c>
      <c r="E43" s="25"/>
      <c r="F43" s="25"/>
    </row>
    <row r="44" spans="1:6" ht="15.75">
      <c r="A44" s="1" t="s">
        <v>125</v>
      </c>
      <c r="B44" s="47"/>
      <c r="C44" s="21">
        <f>C45+C46</f>
        <v>47357.42</v>
      </c>
      <c r="E44" s="13"/>
      <c r="F44" s="13"/>
    </row>
    <row r="45" spans="1:6" ht="14.25" customHeight="1">
      <c r="A45" s="9"/>
      <c r="B45" s="9" t="s">
        <v>123</v>
      </c>
      <c r="C45" s="21">
        <v>0</v>
      </c>
      <c r="E45" s="13"/>
      <c r="F45" s="13"/>
    </row>
    <row r="46" spans="1:6" ht="13.5" customHeight="1">
      <c r="A46" s="9"/>
      <c r="B46" s="48" t="s">
        <v>124</v>
      </c>
      <c r="C46" s="9">
        <v>47357.42</v>
      </c>
      <c r="E46" s="13"/>
      <c r="F46" s="13"/>
    </row>
    <row r="47" spans="1:6" ht="15.75">
      <c r="A47" s="53" t="s">
        <v>126</v>
      </c>
      <c r="B47" s="53"/>
      <c r="C47" s="33">
        <f>C40+C41-C44</f>
        <v>4300.8899999999994</v>
      </c>
      <c r="E47" s="13"/>
      <c r="F47" s="13"/>
    </row>
    <row r="48" spans="1:6" ht="15.75">
      <c r="A48" s="8"/>
      <c r="B48" s="8"/>
      <c r="C48" s="8"/>
      <c r="E48" s="13"/>
      <c r="F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5:C5"/>
    <mergeCell ref="A39:C39"/>
    <mergeCell ref="A40:B40"/>
  </mergeCells>
  <pageMargins left="0.49" right="0.3" top="0.44" bottom="0.38" header="0.31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57"/>
  <sheetViews>
    <sheetView zoomScaleNormal="100" workbookViewId="0">
      <selection activeCell="E1" sqref="E1:V3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5" customHeight="1">
      <c r="A2" s="20" t="s">
        <v>26</v>
      </c>
      <c r="C2" s="8"/>
    </row>
    <row r="3" spans="1:3" ht="15.75">
      <c r="A3" s="17" t="s">
        <v>70</v>
      </c>
      <c r="C3" s="8">
        <v>847.1</v>
      </c>
    </row>
    <row r="4" spans="1:3" ht="15.75" customHeight="1">
      <c r="A4" s="18" t="s">
        <v>44</v>
      </c>
      <c r="B4" s="18" t="s">
        <v>42</v>
      </c>
      <c r="C4" s="19" t="s">
        <v>43</v>
      </c>
    </row>
    <row r="5" spans="1:3" ht="14.25" customHeight="1">
      <c r="A5" s="66" t="s">
        <v>119</v>
      </c>
      <c r="B5" s="67"/>
      <c r="C5" s="68"/>
    </row>
    <row r="6" spans="1:3" ht="18" customHeight="1">
      <c r="A6" s="56" t="s">
        <v>4</v>
      </c>
      <c r="B6" s="57"/>
      <c r="C6" s="22">
        <f>'[1]ул.Мира 30'!C36</f>
        <v>-5572.3600000000006</v>
      </c>
    </row>
    <row r="7" spans="1:3" ht="18" customHeight="1">
      <c r="A7" s="58" t="s">
        <v>0</v>
      </c>
      <c r="B7" s="59"/>
      <c r="C7" s="22">
        <f>'[1]ул.Мира 30'!$C$37</f>
        <v>13006.86</v>
      </c>
    </row>
    <row r="8" spans="1:3" ht="16.5" customHeight="1">
      <c r="A8" s="64" t="s">
        <v>5</v>
      </c>
      <c r="B8" s="65"/>
      <c r="C8" s="27">
        <f>C6-C7</f>
        <v>-18579.22</v>
      </c>
    </row>
    <row r="9" spans="1:3" ht="15.75">
      <c r="A9" s="14" t="s">
        <v>2</v>
      </c>
      <c r="B9" s="15"/>
      <c r="C9" s="21">
        <v>102780</v>
      </c>
    </row>
    <row r="10" spans="1:3" ht="15.75">
      <c r="A10" s="14" t="s">
        <v>3</v>
      </c>
      <c r="B10" s="15"/>
      <c r="C10" s="9">
        <v>94373.04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1657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>
        <v>706.22</v>
      </c>
    </row>
    <row r="19" spans="1:3">
      <c r="A19" s="41" t="s">
        <v>58</v>
      </c>
      <c r="B19" s="44" t="s">
        <v>46</v>
      </c>
      <c r="C19" s="42">
        <v>876.19</v>
      </c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>
        <v>74.59</v>
      </c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72448.25</v>
      </c>
    </row>
    <row r="24" spans="1:3">
      <c r="A24" s="41" t="s">
        <v>62</v>
      </c>
      <c r="B24" s="42" t="s">
        <v>28</v>
      </c>
      <c r="C24" s="42">
        <v>11589.24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15468.45</v>
      </c>
    </row>
    <row r="27" spans="1:3">
      <c r="A27" s="41" t="s">
        <v>65</v>
      </c>
      <c r="B27" s="42" t="s">
        <v>31</v>
      </c>
      <c r="C27" s="42">
        <v>3578.75</v>
      </c>
    </row>
    <row r="28" spans="1:3">
      <c r="A28" s="41" t="s">
        <v>66</v>
      </c>
      <c r="B28" s="42" t="s">
        <v>25</v>
      </c>
      <c r="C28" s="42">
        <v>24599.93</v>
      </c>
    </row>
    <row r="29" spans="1:3">
      <c r="A29" s="41" t="s">
        <v>67</v>
      </c>
      <c r="B29" s="42" t="s">
        <v>7</v>
      </c>
      <c r="C29" s="43">
        <v>2763.6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>
        <v>14448.28</v>
      </c>
    </row>
    <row r="32" spans="1:3" ht="15.75">
      <c r="A32" s="31">
        <v>3</v>
      </c>
      <c r="B32" s="32" t="s">
        <v>39</v>
      </c>
      <c r="C32" s="33">
        <v>7708.5</v>
      </c>
    </row>
    <row r="33" spans="1:3" ht="15.75">
      <c r="A33" s="31">
        <v>4</v>
      </c>
      <c r="B33" s="32" t="s">
        <v>40</v>
      </c>
      <c r="C33" s="32">
        <v>8889.26</v>
      </c>
    </row>
    <row r="34" spans="1:3" ht="50.25" customHeight="1">
      <c r="A34" s="34">
        <v>5</v>
      </c>
      <c r="B34" s="35" t="s">
        <v>49</v>
      </c>
      <c r="C34" s="32">
        <v>5466.65</v>
      </c>
    </row>
    <row r="35" spans="1:3" ht="15.75">
      <c r="A35" s="62" t="s">
        <v>51</v>
      </c>
      <c r="B35" s="63"/>
      <c r="C35" s="33">
        <f>C12+C23+C32+C33+C34</f>
        <v>96169.659999999989</v>
      </c>
    </row>
    <row r="36" spans="1:3" ht="15.75" customHeight="1">
      <c r="A36" s="56" t="s">
        <v>10</v>
      </c>
      <c r="B36" s="57"/>
      <c r="C36" s="21">
        <f>C9-C35+C6</f>
        <v>1037.9800000000105</v>
      </c>
    </row>
    <row r="37" spans="1:3" ht="15.75" customHeight="1">
      <c r="A37" s="14" t="s">
        <v>1</v>
      </c>
      <c r="B37" s="16"/>
      <c r="C37" s="21">
        <f>C9-C10+C7</f>
        <v>21413.820000000007</v>
      </c>
    </row>
    <row r="38" spans="1:3" ht="15" customHeight="1">
      <c r="A38" s="64" t="s">
        <v>11</v>
      </c>
      <c r="B38" s="65"/>
      <c r="C38" s="33">
        <f>C36-C37</f>
        <v>-20375.839999999997</v>
      </c>
    </row>
    <row r="39" spans="1:3" ht="15.75">
      <c r="A39" s="69" t="s">
        <v>120</v>
      </c>
      <c r="B39" s="69"/>
      <c r="C39" s="69"/>
    </row>
    <row r="40" spans="1:3" ht="15.75">
      <c r="A40" s="70" t="s">
        <v>121</v>
      </c>
      <c r="B40" s="70"/>
      <c r="C40" s="33">
        <f>'[1]ул.Мира 30'!$C$47</f>
        <v>9363.1500000000015</v>
      </c>
    </row>
    <row r="41" spans="1:3" ht="15.75">
      <c r="A41" s="1" t="s">
        <v>122</v>
      </c>
      <c r="B41" s="47"/>
      <c r="C41" s="21">
        <f>C42+C43</f>
        <v>59985.25</v>
      </c>
    </row>
    <row r="42" spans="1:3" ht="15.75">
      <c r="A42" s="1"/>
      <c r="B42" s="9" t="s">
        <v>123</v>
      </c>
      <c r="C42" s="21">
        <v>0</v>
      </c>
    </row>
    <row r="43" spans="1:3" ht="15.75">
      <c r="A43" s="1"/>
      <c r="B43" s="48" t="s">
        <v>124</v>
      </c>
      <c r="C43" s="21">
        <v>59985.25</v>
      </c>
    </row>
    <row r="44" spans="1:3" ht="15.75">
      <c r="A44" s="1" t="s">
        <v>125</v>
      </c>
      <c r="B44" s="47"/>
      <c r="C44" s="21">
        <f>C45+C46</f>
        <v>55047.97</v>
      </c>
    </row>
    <row r="45" spans="1:3" ht="15.75">
      <c r="A45" s="9"/>
      <c r="B45" s="9" t="s">
        <v>123</v>
      </c>
      <c r="C45" s="21">
        <v>0</v>
      </c>
    </row>
    <row r="46" spans="1:3" ht="15.75">
      <c r="A46" s="9"/>
      <c r="B46" s="48" t="s">
        <v>124</v>
      </c>
      <c r="C46" s="9">
        <v>55047.97</v>
      </c>
    </row>
    <row r="47" spans="1:3" ht="15.75">
      <c r="A47" s="53" t="s">
        <v>126</v>
      </c>
      <c r="B47" s="53"/>
      <c r="C47" s="33">
        <f>C40+C41-C44</f>
        <v>14300.429999999993</v>
      </c>
    </row>
    <row r="48" spans="1:3" ht="15.75">
      <c r="A48" s="8"/>
      <c r="B48" s="8"/>
      <c r="C48" s="8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1:B11"/>
    <mergeCell ref="A36:B36"/>
    <mergeCell ref="A38:B38"/>
    <mergeCell ref="A35:B35"/>
    <mergeCell ref="A39:C39"/>
    <mergeCell ref="A40:B40"/>
    <mergeCell ref="A1:C1"/>
    <mergeCell ref="A7:B7"/>
    <mergeCell ref="A8:B8"/>
    <mergeCell ref="A6:B6"/>
    <mergeCell ref="A5:C5"/>
  </mergeCells>
  <pageMargins left="0.49" right="0.3" top="0.38" bottom="0.28000000000000003" header="0.31" footer="0.3"/>
  <pageSetup paperSize="9" orientation="portrait" horizontalDpi="180" verticalDpi="1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57"/>
  <sheetViews>
    <sheetView zoomScaleNormal="100" workbookViewId="0">
      <selection activeCell="E1" sqref="E1:U1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5" customHeight="1">
      <c r="A2" s="20" t="s">
        <v>100</v>
      </c>
      <c r="C2" s="8"/>
    </row>
    <row r="3" spans="1:3" ht="15" customHeight="1">
      <c r="A3" s="17" t="s">
        <v>70</v>
      </c>
      <c r="C3" s="8">
        <v>842.9</v>
      </c>
    </row>
    <row r="4" spans="1:3" ht="17.25" customHeight="1">
      <c r="A4" s="18" t="s">
        <v>44</v>
      </c>
      <c r="B4" s="18" t="s">
        <v>42</v>
      </c>
      <c r="C4" s="19" t="s">
        <v>43</v>
      </c>
    </row>
    <row r="5" spans="1:3" ht="17.25" customHeight="1">
      <c r="A5" s="66" t="s">
        <v>119</v>
      </c>
      <c r="B5" s="67"/>
      <c r="C5" s="68"/>
    </row>
    <row r="6" spans="1:3" ht="18" customHeight="1">
      <c r="A6" s="56" t="s">
        <v>4</v>
      </c>
      <c r="B6" s="57"/>
      <c r="C6" s="22">
        <f>'[1]ул.Мира 30а'!C36</f>
        <v>4764.7599999999948</v>
      </c>
    </row>
    <row r="7" spans="1:3" ht="15.75" customHeight="1">
      <c r="A7" s="58" t="s">
        <v>0</v>
      </c>
      <c r="B7" s="59"/>
      <c r="C7" s="22">
        <f>'[1]ул.Мира 30а'!$C$37</f>
        <v>14947.269999999997</v>
      </c>
    </row>
    <row r="8" spans="1:3" ht="17.25" customHeight="1">
      <c r="A8" s="60" t="s">
        <v>5</v>
      </c>
      <c r="B8" s="61"/>
      <c r="C8" s="27">
        <f>C6-C7</f>
        <v>-10182.510000000002</v>
      </c>
    </row>
    <row r="9" spans="1:3" ht="15.75">
      <c r="A9" s="14" t="s">
        <v>2</v>
      </c>
      <c r="B9" s="15"/>
      <c r="C9" s="21">
        <v>102591.98</v>
      </c>
    </row>
    <row r="10" spans="1:3" ht="15.75">
      <c r="A10" s="14" t="s">
        <v>3</v>
      </c>
      <c r="B10" s="15"/>
      <c r="C10" s="9">
        <v>91790.43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1420.8999999999999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>
        <v>145.58000000000001</v>
      </c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>
        <v>933.96</v>
      </c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>
        <v>154.1</v>
      </c>
    </row>
    <row r="21" spans="1:3">
      <c r="A21" s="41" t="s">
        <v>60</v>
      </c>
      <c r="B21" s="44" t="s">
        <v>48</v>
      </c>
      <c r="C21" s="42">
        <v>187.26</v>
      </c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39833.360000000001</v>
      </c>
    </row>
    <row r="24" spans="1:3">
      <c r="A24" s="41" t="s">
        <v>62</v>
      </c>
      <c r="B24" s="42" t="s">
        <v>28</v>
      </c>
      <c r="C24" s="42">
        <v>1950.57</v>
      </c>
    </row>
    <row r="25" spans="1:3">
      <c r="A25" s="41" t="s">
        <v>63</v>
      </c>
      <c r="B25" s="42" t="s">
        <v>29</v>
      </c>
      <c r="C25" s="42">
        <v>798.72</v>
      </c>
    </row>
    <row r="26" spans="1:3">
      <c r="A26" s="41" t="s">
        <v>64</v>
      </c>
      <c r="B26" s="42" t="s">
        <v>30</v>
      </c>
      <c r="C26" s="42">
        <v>8473.92</v>
      </c>
    </row>
    <row r="27" spans="1:3">
      <c r="A27" s="41" t="s">
        <v>65</v>
      </c>
      <c r="B27" s="42" t="s">
        <v>31</v>
      </c>
      <c r="C27" s="42">
        <v>619.6</v>
      </c>
    </row>
    <row r="28" spans="1:3">
      <c r="A28" s="41" t="s">
        <v>66</v>
      </c>
      <c r="B28" s="42" t="s">
        <v>25</v>
      </c>
      <c r="C28" s="42">
        <v>24569.759999999998</v>
      </c>
    </row>
    <row r="29" spans="1:3">
      <c r="A29" s="41" t="s">
        <v>67</v>
      </c>
      <c r="B29" s="42" t="s">
        <v>7</v>
      </c>
      <c r="C29" s="43">
        <v>3117.04</v>
      </c>
    </row>
    <row r="30" spans="1:3">
      <c r="A30" s="41" t="s">
        <v>68</v>
      </c>
      <c r="B30" s="42" t="s">
        <v>47</v>
      </c>
      <c r="C30" s="42">
        <v>303.75</v>
      </c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7694.38</v>
      </c>
    </row>
    <row r="33" spans="1:5" ht="15.75">
      <c r="A33" s="31">
        <v>4</v>
      </c>
      <c r="B33" s="32" t="s">
        <v>40</v>
      </c>
      <c r="C33" s="32">
        <v>9502.1299999999992</v>
      </c>
    </row>
    <row r="34" spans="1:5" ht="46.5" customHeight="1">
      <c r="A34" s="34">
        <v>5</v>
      </c>
      <c r="B34" s="35" t="s">
        <v>49</v>
      </c>
      <c r="C34" s="32">
        <v>5459.95</v>
      </c>
    </row>
    <row r="35" spans="1:5" ht="15.75">
      <c r="A35" s="62" t="s">
        <v>51</v>
      </c>
      <c r="B35" s="63"/>
      <c r="C35" s="33">
        <f>C12+C23+C32+C33+C34</f>
        <v>63910.719999999994</v>
      </c>
    </row>
    <row r="36" spans="1:5" ht="15.75" customHeight="1">
      <c r="A36" s="56" t="s">
        <v>10</v>
      </c>
      <c r="B36" s="57"/>
      <c r="C36" s="21">
        <f>C9-C35+C6</f>
        <v>43446.02</v>
      </c>
    </row>
    <row r="37" spans="1:5" ht="15.75" customHeight="1">
      <c r="A37" s="14" t="s">
        <v>1</v>
      </c>
      <c r="B37" s="26"/>
      <c r="C37" s="21">
        <f>C9-C10+C7</f>
        <v>25748.82</v>
      </c>
    </row>
    <row r="38" spans="1:5" ht="15" customHeight="1">
      <c r="A38" s="64" t="s">
        <v>11</v>
      </c>
      <c r="B38" s="65"/>
      <c r="C38" s="33">
        <f>C36-C37</f>
        <v>17697.199999999997</v>
      </c>
    </row>
    <row r="39" spans="1:5" ht="15.75">
      <c r="A39" s="69" t="s">
        <v>120</v>
      </c>
      <c r="B39" s="69"/>
      <c r="C39" s="69"/>
    </row>
    <row r="40" spans="1:5" ht="15.75">
      <c r="A40" s="70" t="s">
        <v>121</v>
      </c>
      <c r="B40" s="70"/>
      <c r="C40" s="33">
        <f>'[1]ул.Мира 30а'!$C$47</f>
        <v>6740.010000000002</v>
      </c>
    </row>
    <row r="41" spans="1:5" ht="15.75">
      <c r="A41" s="1" t="s">
        <v>122</v>
      </c>
      <c r="B41" s="47"/>
      <c r="C41" s="21">
        <f>C42+C43</f>
        <v>53486.98</v>
      </c>
      <c r="E41" s="25"/>
    </row>
    <row r="42" spans="1:5" ht="15.75">
      <c r="A42" s="1"/>
      <c r="B42" s="9" t="s">
        <v>123</v>
      </c>
      <c r="C42" s="21">
        <v>0</v>
      </c>
      <c r="E42" s="25"/>
    </row>
    <row r="43" spans="1:5" ht="15.75">
      <c r="A43" s="1"/>
      <c r="B43" s="48" t="s">
        <v>124</v>
      </c>
      <c r="C43" s="21">
        <v>53486.98</v>
      </c>
      <c r="E43" s="25"/>
    </row>
    <row r="44" spans="1:5" ht="15.75">
      <c r="A44" s="1" t="s">
        <v>125</v>
      </c>
      <c r="B44" s="47"/>
      <c r="C44" s="21">
        <f>C45+C46</f>
        <v>47221.79</v>
      </c>
      <c r="E44" s="13"/>
    </row>
    <row r="45" spans="1:5" ht="15.75">
      <c r="A45" s="9"/>
      <c r="B45" s="9" t="s">
        <v>123</v>
      </c>
      <c r="C45" s="21">
        <v>936.41</v>
      </c>
      <c r="E45" s="13"/>
    </row>
    <row r="46" spans="1:5" ht="15.75">
      <c r="A46" s="9"/>
      <c r="B46" s="48" t="s">
        <v>124</v>
      </c>
      <c r="C46" s="9">
        <v>46285.38</v>
      </c>
      <c r="E46" s="13"/>
    </row>
    <row r="47" spans="1:5" ht="15.75">
      <c r="A47" s="53" t="s">
        <v>126</v>
      </c>
      <c r="B47" s="53"/>
      <c r="C47" s="33">
        <f>C40+C41-C44</f>
        <v>13005.200000000004</v>
      </c>
      <c r="E47" s="13"/>
    </row>
    <row r="48" spans="1:5" ht="15.75">
      <c r="A48" s="8"/>
      <c r="B48" s="8"/>
      <c r="C48" s="8"/>
      <c r="E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36:B36"/>
    <mergeCell ref="A38:B38"/>
    <mergeCell ref="A39:C39"/>
    <mergeCell ref="A40:B40"/>
    <mergeCell ref="A35:B35"/>
    <mergeCell ref="A1:C1"/>
    <mergeCell ref="A6:B6"/>
    <mergeCell ref="A7:B7"/>
    <mergeCell ref="A8:B8"/>
    <mergeCell ref="A11:B11"/>
    <mergeCell ref="A5:C5"/>
  </mergeCells>
  <pageMargins left="0.49" right="0.3" top="0.38" bottom="0.32" header="0.31" footer="0.3"/>
  <pageSetup paperSize="9" orientation="portrait" horizontalDpi="180" verticalDpi="1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57"/>
  <sheetViews>
    <sheetView zoomScaleNormal="100" workbookViewId="0">
      <selection activeCell="D1" sqref="D1:V3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4.25" customHeight="1">
      <c r="A2" s="20" t="s">
        <v>101</v>
      </c>
      <c r="C2" s="8"/>
    </row>
    <row r="3" spans="1:3" ht="13.5" customHeight="1">
      <c r="A3" s="17" t="s">
        <v>70</v>
      </c>
      <c r="C3" s="36">
        <v>1076</v>
      </c>
    </row>
    <row r="4" spans="1:3" ht="17.25" customHeight="1">
      <c r="A4" s="18" t="s">
        <v>44</v>
      </c>
      <c r="B4" s="18" t="s">
        <v>42</v>
      </c>
      <c r="C4" s="19" t="s">
        <v>43</v>
      </c>
    </row>
    <row r="5" spans="1:3" ht="16.5" customHeight="1">
      <c r="A5" s="66" t="s">
        <v>119</v>
      </c>
      <c r="B5" s="67"/>
      <c r="C5" s="68"/>
    </row>
    <row r="6" spans="1:3" ht="18" customHeight="1">
      <c r="A6" s="56" t="s">
        <v>4</v>
      </c>
      <c r="B6" s="57"/>
      <c r="C6" s="22">
        <f>'[1]пер.Школьный 5'!$C$36</f>
        <v>-77055.839999999967</v>
      </c>
    </row>
    <row r="7" spans="1:3" ht="18" customHeight="1">
      <c r="A7" s="58" t="s">
        <v>0</v>
      </c>
      <c r="B7" s="59"/>
      <c r="C7" s="22">
        <f>'[1]пер.Школьный 5'!$C$37</f>
        <v>18366.36</v>
      </c>
    </row>
    <row r="8" spans="1:3" ht="17.25" customHeight="1">
      <c r="A8" s="60" t="s">
        <v>5</v>
      </c>
      <c r="B8" s="61"/>
      <c r="C8" s="27">
        <f>C6-C7</f>
        <v>-95422.199999999968</v>
      </c>
    </row>
    <row r="9" spans="1:3" ht="15.75">
      <c r="A9" s="14" t="s">
        <v>2</v>
      </c>
      <c r="B9" s="15"/>
      <c r="C9" s="21">
        <v>131778.49</v>
      </c>
    </row>
    <row r="10" spans="1:3" ht="15.75">
      <c r="A10" s="14" t="s">
        <v>3</v>
      </c>
      <c r="B10" s="15"/>
      <c r="C10" s="21">
        <v>104796.7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3300.99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>
        <v>419.37</v>
      </c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>
        <v>770.1</v>
      </c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>
        <v>2111.52</v>
      </c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107072.74999999999</v>
      </c>
    </row>
    <row r="24" spans="1:3">
      <c r="A24" s="41" t="s">
        <v>62</v>
      </c>
      <c r="B24" s="42" t="s">
        <v>28</v>
      </c>
      <c r="C24" s="42">
        <v>21508.51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49816.75</v>
      </c>
    </row>
    <row r="27" spans="1:3">
      <c r="A27" s="41" t="s">
        <v>65</v>
      </c>
      <c r="B27" s="42" t="s">
        <v>31</v>
      </c>
      <c r="C27" s="42">
        <v>134.81</v>
      </c>
    </row>
    <row r="28" spans="1:3">
      <c r="A28" s="41" t="s">
        <v>66</v>
      </c>
      <c r="B28" s="42" t="s">
        <v>25</v>
      </c>
      <c r="C28" s="42">
        <v>31736.12</v>
      </c>
    </row>
    <row r="29" spans="1:3">
      <c r="A29" s="41" t="s">
        <v>67</v>
      </c>
      <c r="B29" s="42" t="s">
        <v>7</v>
      </c>
      <c r="C29" s="43">
        <v>3876.56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9941.5300000000007</v>
      </c>
    </row>
    <row r="33" spans="1:3" ht="15.75">
      <c r="A33" s="31">
        <v>4</v>
      </c>
      <c r="B33" s="32" t="s">
        <v>40</v>
      </c>
      <c r="C33" s="32"/>
    </row>
    <row r="34" spans="1:3" ht="46.5" customHeight="1">
      <c r="A34" s="34">
        <v>5</v>
      </c>
      <c r="B34" s="35" t="s">
        <v>49</v>
      </c>
      <c r="C34" s="32">
        <v>7052.47</v>
      </c>
    </row>
    <row r="35" spans="1:3" ht="15.75">
      <c r="A35" s="62" t="s">
        <v>51</v>
      </c>
      <c r="B35" s="63"/>
      <c r="C35" s="33">
        <f>C12+C23+C32+C33+C34</f>
        <v>127367.73999999999</v>
      </c>
    </row>
    <row r="36" spans="1:3" ht="15.75" customHeight="1">
      <c r="A36" s="56" t="s">
        <v>10</v>
      </c>
      <c r="B36" s="57"/>
      <c r="C36" s="21">
        <f>C9-C35+C6</f>
        <v>-72645.089999999967</v>
      </c>
    </row>
    <row r="37" spans="1:3" ht="15.75" customHeight="1">
      <c r="A37" s="14" t="s">
        <v>1</v>
      </c>
      <c r="B37" s="26"/>
      <c r="C37" s="21">
        <f>C9-C10+C7</f>
        <v>45348.149999999994</v>
      </c>
    </row>
    <row r="38" spans="1:3" ht="14.25" customHeight="1">
      <c r="A38" s="64" t="s">
        <v>11</v>
      </c>
      <c r="B38" s="65"/>
      <c r="C38" s="33">
        <f>C36-C37</f>
        <v>-117993.23999999996</v>
      </c>
    </row>
    <row r="39" spans="1:3" ht="15.75">
      <c r="A39" s="69" t="s">
        <v>120</v>
      </c>
      <c r="B39" s="69"/>
      <c r="C39" s="69"/>
    </row>
    <row r="40" spans="1:3" ht="15.75">
      <c r="A40" s="70" t="s">
        <v>121</v>
      </c>
      <c r="B40" s="70"/>
      <c r="C40" s="33">
        <f>'[1]пер.Школьный 5'!$C$47</f>
        <v>18725.970000000008</v>
      </c>
    </row>
    <row r="41" spans="1:3" ht="15.75">
      <c r="A41" s="1" t="s">
        <v>122</v>
      </c>
      <c r="B41" s="47"/>
      <c r="C41" s="21">
        <f>C42+C43</f>
        <v>98959.78</v>
      </c>
    </row>
    <row r="42" spans="1:3" ht="15.75">
      <c r="A42" s="1"/>
      <c r="B42" s="9" t="s">
        <v>123</v>
      </c>
      <c r="C42" s="21">
        <v>0</v>
      </c>
    </row>
    <row r="43" spans="1:3" ht="15.75">
      <c r="A43" s="1"/>
      <c r="B43" s="48" t="s">
        <v>124</v>
      </c>
      <c r="C43" s="21">
        <v>98959.78</v>
      </c>
    </row>
    <row r="44" spans="1:3" ht="15.75">
      <c r="A44" s="1" t="s">
        <v>125</v>
      </c>
      <c r="B44" s="47"/>
      <c r="C44" s="21">
        <f>C45+C46</f>
        <v>85270.91</v>
      </c>
    </row>
    <row r="45" spans="1:3" ht="15.75">
      <c r="A45" s="9"/>
      <c r="B45" s="9" t="s">
        <v>123</v>
      </c>
      <c r="C45" s="21">
        <v>8450.43</v>
      </c>
    </row>
    <row r="46" spans="1:3" ht="15.75">
      <c r="A46" s="9"/>
      <c r="B46" s="48" t="s">
        <v>124</v>
      </c>
      <c r="C46" s="9">
        <v>76820.479999999996</v>
      </c>
    </row>
    <row r="47" spans="1:3" ht="15.75">
      <c r="A47" s="53" t="s">
        <v>126</v>
      </c>
      <c r="B47" s="53"/>
      <c r="C47" s="33">
        <f>C40+C41-C44</f>
        <v>32414.839999999997</v>
      </c>
    </row>
    <row r="48" spans="1:3" ht="15.75">
      <c r="A48" s="8"/>
      <c r="B48" s="8"/>
      <c r="C48" s="8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36:B36"/>
    <mergeCell ref="A38:B38"/>
    <mergeCell ref="A39:C39"/>
    <mergeCell ref="A40:B40"/>
    <mergeCell ref="A35:B35"/>
    <mergeCell ref="A1:C1"/>
    <mergeCell ref="A6:B6"/>
    <mergeCell ref="A7:B7"/>
    <mergeCell ref="A8:B8"/>
    <mergeCell ref="A11:B11"/>
    <mergeCell ref="A5:C5"/>
  </mergeCells>
  <pageMargins left="0.49" right="0.3" top="0.33" bottom="0.32" header="0.31" footer="0.3"/>
  <pageSetup paperSize="9" orientation="portrait" horizontalDpi="180" verticalDpi="1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57"/>
  <sheetViews>
    <sheetView zoomScaleNormal="100" workbookViewId="0">
      <selection activeCell="D1" sqref="D1:V1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7.25">
      <c r="A2" s="20" t="s">
        <v>102</v>
      </c>
      <c r="C2" s="8"/>
    </row>
    <row r="3" spans="1:3" ht="15.75">
      <c r="A3" s="17" t="s">
        <v>70</v>
      </c>
      <c r="C3" s="8">
        <v>802.8</v>
      </c>
    </row>
    <row r="4" spans="1:3" ht="15.75" customHeight="1">
      <c r="A4" s="18" t="s">
        <v>44</v>
      </c>
      <c r="B4" s="18" t="s">
        <v>42</v>
      </c>
      <c r="C4" s="19" t="s">
        <v>43</v>
      </c>
    </row>
    <row r="5" spans="1:3" ht="16.5" customHeight="1">
      <c r="A5" s="66" t="s">
        <v>119</v>
      </c>
      <c r="B5" s="67"/>
      <c r="C5" s="68"/>
    </row>
    <row r="6" spans="1:3" ht="17.25" customHeight="1">
      <c r="A6" s="56" t="s">
        <v>4</v>
      </c>
      <c r="B6" s="57"/>
      <c r="C6" s="22">
        <f>'[1]пер.Школьный 13'!$C$36</f>
        <v>12167.989999999998</v>
      </c>
    </row>
    <row r="7" spans="1:3" ht="17.25" customHeight="1">
      <c r="A7" s="58" t="s">
        <v>0</v>
      </c>
      <c r="B7" s="59"/>
      <c r="C7" s="22">
        <f>'[1]пер.Школьный 13'!$C$37</f>
        <v>13634.07</v>
      </c>
    </row>
    <row r="8" spans="1:3" ht="16.5" customHeight="1">
      <c r="A8" s="60" t="s">
        <v>5</v>
      </c>
      <c r="B8" s="61"/>
      <c r="C8" s="27">
        <f>C6-C7</f>
        <v>-1466.0800000000017</v>
      </c>
    </row>
    <row r="9" spans="1:3" ht="15.75">
      <c r="A9" s="14" t="s">
        <v>2</v>
      </c>
      <c r="B9" s="15"/>
      <c r="C9" s="21">
        <v>93995.48</v>
      </c>
    </row>
    <row r="10" spans="1:3" ht="15.75">
      <c r="A10" s="14" t="s">
        <v>3</v>
      </c>
      <c r="B10" s="15"/>
      <c r="C10" s="9">
        <v>80974.92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1664.8300000000002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>
        <v>1494.39</v>
      </c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>
        <v>170.44</v>
      </c>
    </row>
    <row r="23" spans="1:3" ht="15.75">
      <c r="A23" s="28">
        <v>2</v>
      </c>
      <c r="B23" s="29" t="s">
        <v>8</v>
      </c>
      <c r="C23" s="30">
        <f>C24+C25+C26+C27+C28+C29+C30+C31</f>
        <v>60964.200000000012</v>
      </c>
    </row>
    <row r="24" spans="1:3">
      <c r="A24" s="41" t="s">
        <v>62</v>
      </c>
      <c r="B24" s="42" t="s">
        <v>28</v>
      </c>
      <c r="C24" s="42">
        <v>6754.51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19924.900000000001</v>
      </c>
    </row>
    <row r="27" spans="1:3">
      <c r="A27" s="41" t="s">
        <v>65</v>
      </c>
      <c r="B27" s="42" t="s">
        <v>31</v>
      </c>
      <c r="C27" s="42">
        <v>409.91</v>
      </c>
    </row>
    <row r="28" spans="1:3">
      <c r="A28" s="41" t="s">
        <v>66</v>
      </c>
      <c r="B28" s="42" t="s">
        <v>25</v>
      </c>
      <c r="C28" s="42">
        <v>22473.74</v>
      </c>
    </row>
    <row r="29" spans="1:3">
      <c r="A29" s="41" t="s">
        <v>67</v>
      </c>
      <c r="B29" s="42" t="s">
        <v>7</v>
      </c>
      <c r="C29" s="43">
        <v>2430.84</v>
      </c>
    </row>
    <row r="30" spans="1:3">
      <c r="A30" s="41" t="s">
        <v>68</v>
      </c>
      <c r="B30" s="42" t="s">
        <v>47</v>
      </c>
      <c r="C30" s="42">
        <v>5723.65</v>
      </c>
    </row>
    <row r="31" spans="1:3">
      <c r="A31" s="41" t="s">
        <v>69</v>
      </c>
      <c r="B31" s="44" t="s">
        <v>38</v>
      </c>
      <c r="C31" s="42">
        <v>3246.65</v>
      </c>
    </row>
    <row r="32" spans="1:3" ht="15.75">
      <c r="A32" s="31">
        <v>3</v>
      </c>
      <c r="B32" s="32" t="s">
        <v>39</v>
      </c>
      <c r="C32" s="33">
        <v>7037.95</v>
      </c>
    </row>
    <row r="33" spans="1:3" ht="15.75">
      <c r="A33" s="31">
        <v>4</v>
      </c>
      <c r="B33" s="32" t="s">
        <v>40</v>
      </c>
      <c r="C33" s="32">
        <v>10217.59</v>
      </c>
    </row>
    <row r="34" spans="1:3" ht="47.25" customHeight="1">
      <c r="A34" s="34">
        <v>5</v>
      </c>
      <c r="B34" s="35" t="s">
        <v>49</v>
      </c>
      <c r="C34" s="32">
        <v>4994.17</v>
      </c>
    </row>
    <row r="35" spans="1:3" ht="15.75">
      <c r="A35" s="62" t="s">
        <v>51</v>
      </c>
      <c r="B35" s="63"/>
      <c r="C35" s="33">
        <f>C12+C23+C32+C33+C34</f>
        <v>84878.74</v>
      </c>
    </row>
    <row r="36" spans="1:3" ht="15.75" customHeight="1">
      <c r="A36" s="56" t="s">
        <v>10</v>
      </c>
      <c r="B36" s="57"/>
      <c r="C36" s="21">
        <f>C9-C35+C6</f>
        <v>21284.729999999989</v>
      </c>
    </row>
    <row r="37" spans="1:3" ht="15.75" customHeight="1">
      <c r="A37" s="14" t="s">
        <v>1</v>
      </c>
      <c r="B37" s="26"/>
      <c r="C37" s="21">
        <f>C9-C10+C7</f>
        <v>26654.629999999997</v>
      </c>
    </row>
    <row r="38" spans="1:3" ht="15.75" customHeight="1">
      <c r="A38" s="64" t="s">
        <v>11</v>
      </c>
      <c r="B38" s="65"/>
      <c r="C38" s="33">
        <f>C36-C37</f>
        <v>-5369.9000000000087</v>
      </c>
    </row>
    <row r="39" spans="1:3" ht="15" customHeight="1">
      <c r="A39" s="69" t="s">
        <v>120</v>
      </c>
      <c r="B39" s="69"/>
      <c r="C39" s="69"/>
    </row>
    <row r="40" spans="1:3" ht="15.75">
      <c r="A40" s="70" t="s">
        <v>121</v>
      </c>
      <c r="B40" s="70"/>
      <c r="C40" s="33">
        <f>'[1]пер.Школьный 13'!$C$47</f>
        <v>8329.07</v>
      </c>
    </row>
    <row r="41" spans="1:3" ht="15.75">
      <c r="A41" s="1" t="s">
        <v>122</v>
      </c>
      <c r="B41" s="47"/>
      <c r="C41" s="21">
        <f>C42+C43</f>
        <v>40458.839999999997</v>
      </c>
    </row>
    <row r="42" spans="1:3" ht="14.25" customHeight="1">
      <c r="A42" s="1"/>
      <c r="B42" s="9" t="s">
        <v>123</v>
      </c>
      <c r="C42" s="21">
        <v>0</v>
      </c>
    </row>
    <row r="43" spans="1:3" ht="15" customHeight="1">
      <c r="A43" s="1"/>
      <c r="B43" s="48" t="s">
        <v>124</v>
      </c>
      <c r="C43" s="21">
        <v>40458.839999999997</v>
      </c>
    </row>
    <row r="44" spans="1:3" ht="15.75">
      <c r="A44" s="1" t="s">
        <v>125</v>
      </c>
      <c r="B44" s="47"/>
      <c r="C44" s="21">
        <f>C45+C46</f>
        <v>41793.130000000005</v>
      </c>
    </row>
    <row r="45" spans="1:3" ht="15.75">
      <c r="A45" s="9"/>
      <c r="B45" s="9" t="s">
        <v>123</v>
      </c>
      <c r="C45" s="21">
        <v>1644.23</v>
      </c>
    </row>
    <row r="46" spans="1:3" ht="15.75">
      <c r="A46" s="9"/>
      <c r="B46" s="48" t="s">
        <v>124</v>
      </c>
      <c r="C46" s="21">
        <v>40148.9</v>
      </c>
    </row>
    <row r="47" spans="1:3" ht="15.75">
      <c r="A47" s="53" t="s">
        <v>126</v>
      </c>
      <c r="B47" s="53"/>
      <c r="C47" s="33">
        <f>C40+C41-C44</f>
        <v>6994.7799999999916</v>
      </c>
    </row>
    <row r="48" spans="1:3" ht="12" customHeight="1">
      <c r="A48" s="8"/>
      <c r="B48" s="8"/>
      <c r="C48" s="8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36:B36"/>
    <mergeCell ref="A38:B38"/>
    <mergeCell ref="A39:C39"/>
    <mergeCell ref="A40:B40"/>
    <mergeCell ref="A35:B35"/>
    <mergeCell ref="A1:C1"/>
    <mergeCell ref="A6:B6"/>
    <mergeCell ref="A7:B7"/>
    <mergeCell ref="A8:B8"/>
    <mergeCell ref="A11:B11"/>
    <mergeCell ref="A5:C5"/>
  </mergeCells>
  <pageMargins left="0.49" right="0.3" top="0.38" bottom="0.38" header="0.31" footer="0.3"/>
  <pageSetup paperSize="9" orientation="portrait" horizontalDpi="180" verticalDpi="1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57"/>
  <sheetViews>
    <sheetView workbookViewId="0">
      <selection activeCell="D1" sqref="D1:U2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5" customHeight="1">
      <c r="A2" s="20" t="s">
        <v>103</v>
      </c>
      <c r="C2" s="8"/>
    </row>
    <row r="3" spans="1:3" ht="13.5" customHeight="1">
      <c r="A3" s="17" t="s">
        <v>70</v>
      </c>
      <c r="C3" s="8">
        <v>1145.5999999999999</v>
      </c>
    </row>
    <row r="4" spans="1:3" ht="17.25" customHeight="1">
      <c r="A4" s="18" t="s">
        <v>44</v>
      </c>
      <c r="B4" s="18" t="s">
        <v>42</v>
      </c>
      <c r="C4" s="19" t="s">
        <v>43</v>
      </c>
    </row>
    <row r="5" spans="1:3" ht="15.75" customHeight="1">
      <c r="A5" s="66" t="s">
        <v>119</v>
      </c>
      <c r="B5" s="67"/>
      <c r="C5" s="68"/>
    </row>
    <row r="6" spans="1:3" ht="18" customHeight="1">
      <c r="A6" s="56" t="s">
        <v>4</v>
      </c>
      <c r="B6" s="57"/>
      <c r="C6" s="22">
        <f>'[1]пер.Школьный 15'!$C$36</f>
        <v>-35100.489999999991</v>
      </c>
    </row>
    <row r="7" spans="1:3" ht="18" customHeight="1">
      <c r="A7" s="58" t="s">
        <v>0</v>
      </c>
      <c r="B7" s="59"/>
      <c r="C7" s="22">
        <f>'[1]пер.Школьный 15'!$C$37</f>
        <v>22961.680000000004</v>
      </c>
    </row>
    <row r="8" spans="1:3" ht="16.5" customHeight="1">
      <c r="A8" s="60" t="s">
        <v>5</v>
      </c>
      <c r="B8" s="61"/>
      <c r="C8" s="27">
        <f>C6-C7</f>
        <v>-58062.17</v>
      </c>
    </row>
    <row r="9" spans="1:3" ht="15.75">
      <c r="A9" s="14" t="s">
        <v>2</v>
      </c>
      <c r="B9" s="15"/>
      <c r="C9" s="21">
        <v>126087.05</v>
      </c>
    </row>
    <row r="10" spans="1:3" ht="15.75">
      <c r="A10" s="14" t="s">
        <v>3</v>
      </c>
      <c r="B10" s="15"/>
      <c r="C10" s="9">
        <v>76138.990000000005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225.37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>
        <v>225.37</v>
      </c>
    </row>
    <row r="23" spans="1:3" ht="15.75">
      <c r="A23" s="28">
        <v>2</v>
      </c>
      <c r="B23" s="29" t="s">
        <v>8</v>
      </c>
      <c r="C23" s="30">
        <f>C24+C25+C26+C27+C28+C29+C30+C31</f>
        <v>146085.82999999999</v>
      </c>
    </row>
    <row r="24" spans="1:3">
      <c r="A24" s="41" t="s">
        <v>62</v>
      </c>
      <c r="B24" s="42" t="s">
        <v>28</v>
      </c>
      <c r="C24" s="42">
        <v>14141.92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97978.29</v>
      </c>
    </row>
    <row r="27" spans="1:3">
      <c r="A27" s="41" t="s">
        <v>65</v>
      </c>
      <c r="B27" s="42" t="s">
        <v>31</v>
      </c>
      <c r="C27" s="42">
        <v>409.91</v>
      </c>
    </row>
    <row r="28" spans="1:3">
      <c r="A28" s="41" t="s">
        <v>66</v>
      </c>
      <c r="B28" s="42" t="s">
        <v>25</v>
      </c>
      <c r="C28" s="42">
        <v>30509.9</v>
      </c>
    </row>
    <row r="29" spans="1:3">
      <c r="A29" s="41" t="s">
        <v>67</v>
      </c>
      <c r="B29" s="42" t="s">
        <v>7</v>
      </c>
      <c r="C29" s="43">
        <v>2403.58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>
        <v>642.23</v>
      </c>
    </row>
    <row r="32" spans="1:3" ht="15.75">
      <c r="A32" s="31">
        <v>3</v>
      </c>
      <c r="B32" s="32" t="s">
        <v>39</v>
      </c>
      <c r="C32" s="33">
        <v>9691.3799999999992</v>
      </c>
    </row>
    <row r="33" spans="1:4" ht="15.75">
      <c r="A33" s="31">
        <v>4</v>
      </c>
      <c r="B33" s="32" t="s">
        <v>40</v>
      </c>
      <c r="C33" s="32"/>
    </row>
    <row r="34" spans="1:4" ht="48.75" customHeight="1">
      <c r="A34" s="34">
        <v>5</v>
      </c>
      <c r="B34" s="35" t="s">
        <v>49</v>
      </c>
      <c r="C34" s="32">
        <v>6779.98</v>
      </c>
    </row>
    <row r="35" spans="1:4" ht="15.75">
      <c r="A35" s="62" t="s">
        <v>51</v>
      </c>
      <c r="B35" s="63"/>
      <c r="C35" s="33">
        <f>C12+C23+C32+C33+C34</f>
        <v>162782.56</v>
      </c>
    </row>
    <row r="36" spans="1:4" ht="15.75" customHeight="1">
      <c r="A36" s="56" t="s">
        <v>10</v>
      </c>
      <c r="B36" s="57"/>
      <c r="C36" s="21">
        <f>C9-C35+C6</f>
        <v>-71795.999999999985</v>
      </c>
    </row>
    <row r="37" spans="1:4" ht="15.75" customHeight="1">
      <c r="A37" s="14" t="s">
        <v>1</v>
      </c>
      <c r="B37" s="26"/>
      <c r="C37" s="21">
        <f>C9-C10+C7</f>
        <v>72909.740000000005</v>
      </c>
    </row>
    <row r="38" spans="1:4" ht="15.75" customHeight="1">
      <c r="A38" s="64" t="s">
        <v>11</v>
      </c>
      <c r="B38" s="65"/>
      <c r="C38" s="33">
        <f>C36-C37</f>
        <v>-144705.74</v>
      </c>
    </row>
    <row r="39" spans="1:4" ht="15.75">
      <c r="A39" s="69" t="s">
        <v>120</v>
      </c>
      <c r="B39" s="69"/>
      <c r="C39" s="69"/>
    </row>
    <row r="40" spans="1:4" ht="15.75">
      <c r="A40" s="70" t="s">
        <v>121</v>
      </c>
      <c r="B40" s="70"/>
      <c r="C40" s="33">
        <f>'[1]пер.Школьный 15'!$C$47</f>
        <v>17392.339999999997</v>
      </c>
    </row>
    <row r="41" spans="1:4" ht="15.75">
      <c r="A41" s="1" t="s">
        <v>122</v>
      </c>
      <c r="B41" s="47"/>
      <c r="C41" s="21">
        <f>C42+C43</f>
        <v>84280.74</v>
      </c>
      <c r="D41" s="25"/>
    </row>
    <row r="42" spans="1:4" ht="15.75">
      <c r="A42" s="1"/>
      <c r="B42" s="9" t="s">
        <v>123</v>
      </c>
      <c r="C42" s="21">
        <v>0</v>
      </c>
      <c r="D42" s="25"/>
    </row>
    <row r="43" spans="1:4" ht="15.75">
      <c r="A43" s="1"/>
      <c r="B43" s="48" t="s">
        <v>124</v>
      </c>
      <c r="C43" s="21">
        <v>84280.74</v>
      </c>
      <c r="D43" s="25"/>
    </row>
    <row r="44" spans="1:4" ht="15.75">
      <c r="A44" s="1" t="s">
        <v>125</v>
      </c>
      <c r="B44" s="47"/>
      <c r="C44" s="21">
        <f>C45+C46</f>
        <v>49741.51</v>
      </c>
      <c r="D44" s="13"/>
    </row>
    <row r="45" spans="1:4" ht="15.75">
      <c r="A45" s="9"/>
      <c r="B45" s="9" t="s">
        <v>123</v>
      </c>
      <c r="C45" s="21">
        <v>8101.36</v>
      </c>
      <c r="D45" s="13"/>
    </row>
    <row r="46" spans="1:4" ht="15.75">
      <c r="A46" s="9"/>
      <c r="B46" s="48" t="s">
        <v>124</v>
      </c>
      <c r="C46" s="9">
        <v>41640.15</v>
      </c>
      <c r="D46" s="13"/>
    </row>
    <row r="47" spans="1:4" ht="15.75">
      <c r="A47" s="53" t="s">
        <v>126</v>
      </c>
      <c r="B47" s="53"/>
      <c r="C47" s="33">
        <f>C40+C41-C44</f>
        <v>51931.57</v>
      </c>
      <c r="D47" s="13"/>
    </row>
    <row r="48" spans="1:4" ht="15.75">
      <c r="A48" s="8"/>
      <c r="B48" s="8"/>
      <c r="C48" s="8"/>
      <c r="D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36:B36"/>
    <mergeCell ref="A38:B38"/>
    <mergeCell ref="A39:C39"/>
    <mergeCell ref="A40:B40"/>
    <mergeCell ref="A35:B35"/>
    <mergeCell ref="A1:C1"/>
    <mergeCell ref="A6:B6"/>
    <mergeCell ref="A7:B7"/>
    <mergeCell ref="A8:B8"/>
    <mergeCell ref="A11:B11"/>
    <mergeCell ref="A5:C5"/>
  </mergeCells>
  <pageMargins left="0.49" right="0.3" top="0.36" bottom="0.32" header="0.31" footer="0.3"/>
  <pageSetup paperSize="9" orientation="portrait" horizontalDpi="180" verticalDpi="18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7"/>
  <sheetViews>
    <sheetView zoomScaleNormal="100" workbookViewId="0">
      <selection activeCell="E1" sqref="E1:T1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4.25" customHeight="1">
      <c r="A2" s="20" t="s">
        <v>104</v>
      </c>
      <c r="C2" s="8"/>
    </row>
    <row r="3" spans="1:3" ht="17.25" customHeight="1">
      <c r="A3" s="17" t="s">
        <v>70</v>
      </c>
      <c r="C3" s="8">
        <v>392.6</v>
      </c>
    </row>
    <row r="4" spans="1:3" ht="19.5" customHeight="1">
      <c r="A4" s="18" t="s">
        <v>44</v>
      </c>
      <c r="B4" s="18" t="s">
        <v>42</v>
      </c>
      <c r="C4" s="19" t="s">
        <v>43</v>
      </c>
    </row>
    <row r="5" spans="1:3" ht="16.5" customHeight="1">
      <c r="A5" s="66" t="s">
        <v>119</v>
      </c>
      <c r="B5" s="67"/>
      <c r="C5" s="68"/>
    </row>
    <row r="6" spans="1:3" ht="17.25" customHeight="1">
      <c r="A6" s="56" t="s">
        <v>4</v>
      </c>
      <c r="B6" s="57"/>
      <c r="C6" s="22">
        <f>'[1]ул.1Мая 127'!$C$36</f>
        <v>8764.43</v>
      </c>
    </row>
    <row r="7" spans="1:3" ht="16.5" customHeight="1">
      <c r="A7" s="58" t="s">
        <v>0</v>
      </c>
      <c r="B7" s="59"/>
      <c r="C7" s="22">
        <f>'[1]ул.1Мая 127'!$C$37</f>
        <v>9924.5800000000017</v>
      </c>
    </row>
    <row r="8" spans="1:3" ht="16.5" customHeight="1">
      <c r="A8" s="60" t="s">
        <v>5</v>
      </c>
      <c r="B8" s="61"/>
      <c r="C8" s="27">
        <f>C6-C7</f>
        <v>-1160.1500000000015</v>
      </c>
    </row>
    <row r="9" spans="1:3" ht="15.75">
      <c r="A9" s="14" t="s">
        <v>2</v>
      </c>
      <c r="B9" s="15"/>
      <c r="C9" s="21">
        <v>47292</v>
      </c>
    </row>
    <row r="10" spans="1:3" ht="15.75">
      <c r="A10" s="14" t="s">
        <v>3</v>
      </c>
      <c r="B10" s="15"/>
      <c r="C10" s="9">
        <v>38856.949999999997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1533.87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>
        <v>718.52</v>
      </c>
    </row>
    <row r="21" spans="1:3">
      <c r="A21" s="41" t="s">
        <v>60</v>
      </c>
      <c r="B21" s="44" t="s">
        <v>48</v>
      </c>
      <c r="C21" s="42">
        <v>815.35</v>
      </c>
    </row>
    <row r="22" spans="1:3" ht="15.75">
      <c r="A22" s="23" t="s">
        <v>61</v>
      </c>
      <c r="B22" s="10" t="s">
        <v>41</v>
      </c>
      <c r="C22" s="9"/>
    </row>
    <row r="23" spans="1:3" ht="15.75">
      <c r="A23" s="28">
        <v>2</v>
      </c>
      <c r="B23" s="29" t="s">
        <v>8</v>
      </c>
      <c r="C23" s="30">
        <f>C24+C25+C26+C27+C28+C29+C30+C31</f>
        <v>15170.919999999998</v>
      </c>
    </row>
    <row r="24" spans="1:3">
      <c r="A24" s="41" t="s">
        <v>62</v>
      </c>
      <c r="B24" s="42" t="s">
        <v>28</v>
      </c>
      <c r="C24" s="42">
        <v>2787.41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/>
    </row>
    <row r="27" spans="1:3">
      <c r="A27" s="41" t="s">
        <v>65</v>
      </c>
      <c r="B27" s="42" t="s">
        <v>31</v>
      </c>
      <c r="C27" s="43">
        <v>54</v>
      </c>
    </row>
    <row r="28" spans="1:3">
      <c r="A28" s="41" t="s">
        <v>66</v>
      </c>
      <c r="B28" s="42" t="s">
        <v>25</v>
      </c>
      <c r="C28" s="42">
        <v>11325.96</v>
      </c>
    </row>
    <row r="29" spans="1:3">
      <c r="A29" s="41" t="s">
        <v>67</v>
      </c>
      <c r="B29" s="42" t="s">
        <v>7</v>
      </c>
      <c r="C29" s="43"/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>
        <v>1003.55</v>
      </c>
    </row>
    <row r="32" spans="1:3" ht="15.75">
      <c r="A32" s="31">
        <v>3</v>
      </c>
      <c r="B32" s="32" t="s">
        <v>39</v>
      </c>
      <c r="C32" s="33">
        <v>3546.9</v>
      </c>
    </row>
    <row r="33" spans="1:6" ht="15.75">
      <c r="A33" s="31">
        <v>4</v>
      </c>
      <c r="B33" s="32" t="s">
        <v>40</v>
      </c>
      <c r="C33" s="32">
        <v>4416.4799999999996</v>
      </c>
    </row>
    <row r="34" spans="1:6" ht="48.75" customHeight="1">
      <c r="A34" s="34">
        <v>5</v>
      </c>
      <c r="B34" s="35" t="s">
        <v>49</v>
      </c>
      <c r="C34" s="32">
        <v>2516.88</v>
      </c>
    </row>
    <row r="35" spans="1:6" ht="15.75">
      <c r="A35" s="62" t="s">
        <v>51</v>
      </c>
      <c r="B35" s="63"/>
      <c r="C35" s="33">
        <f>C12+C23+C32+C33+C34</f>
        <v>27185.05</v>
      </c>
    </row>
    <row r="36" spans="1:6" ht="15.75" customHeight="1">
      <c r="A36" s="56" t="s">
        <v>10</v>
      </c>
      <c r="B36" s="57"/>
      <c r="C36" s="21">
        <f>C9-C35+C6</f>
        <v>28871.38</v>
      </c>
    </row>
    <row r="37" spans="1:6" ht="15.75" customHeight="1">
      <c r="A37" s="14" t="s">
        <v>1</v>
      </c>
      <c r="B37" s="38"/>
      <c r="C37" s="21">
        <f>C9-C10+C7</f>
        <v>18359.630000000005</v>
      </c>
    </row>
    <row r="38" spans="1:6" ht="14.25" customHeight="1">
      <c r="A38" s="64" t="s">
        <v>11</v>
      </c>
      <c r="B38" s="65"/>
      <c r="C38" s="33">
        <f>C36-C37</f>
        <v>10511.749999999996</v>
      </c>
    </row>
    <row r="39" spans="1:6" ht="15.75">
      <c r="A39" s="69" t="s">
        <v>120</v>
      </c>
      <c r="B39" s="69"/>
      <c r="C39" s="69"/>
    </row>
    <row r="40" spans="1:6" ht="15.75">
      <c r="A40" s="70" t="s">
        <v>121</v>
      </c>
      <c r="B40" s="70"/>
      <c r="C40" s="33">
        <f>'[1]ул.1Мая 127'!$C$47</f>
        <v>2317.0600000000004</v>
      </c>
    </row>
    <row r="41" spans="1:6" ht="15.75">
      <c r="A41" s="1" t="s">
        <v>122</v>
      </c>
      <c r="B41" s="47"/>
      <c r="C41" s="21">
        <f>C42+C43</f>
        <v>9445.44</v>
      </c>
      <c r="E41" s="37"/>
      <c r="F41" s="37"/>
    </row>
    <row r="42" spans="1:6" ht="14.25" customHeight="1">
      <c r="A42" s="1"/>
      <c r="B42" s="9" t="s">
        <v>123</v>
      </c>
      <c r="C42" s="21">
        <v>0</v>
      </c>
      <c r="E42" s="37"/>
      <c r="F42" s="37"/>
    </row>
    <row r="43" spans="1:6" ht="14.25" customHeight="1">
      <c r="A43" s="1"/>
      <c r="B43" s="48" t="s">
        <v>124</v>
      </c>
      <c r="C43" s="21">
        <v>9445.44</v>
      </c>
      <c r="E43" s="37"/>
      <c r="F43" s="37"/>
    </row>
    <row r="44" spans="1:6" ht="15.75">
      <c r="A44" s="1" t="s">
        <v>125</v>
      </c>
      <c r="B44" s="47"/>
      <c r="C44" s="21">
        <f>C45+C46</f>
        <v>9009.59</v>
      </c>
      <c r="E44" s="13"/>
      <c r="F44" s="13"/>
    </row>
    <row r="45" spans="1:6" ht="15.75">
      <c r="A45" s="9"/>
      <c r="B45" s="9" t="s">
        <v>123</v>
      </c>
      <c r="C45" s="21">
        <v>1053.8399999999999</v>
      </c>
      <c r="E45" s="13"/>
      <c r="F45" s="13"/>
    </row>
    <row r="46" spans="1:6" ht="15.75">
      <c r="A46" s="9"/>
      <c r="B46" s="48" t="s">
        <v>124</v>
      </c>
      <c r="C46" s="9">
        <v>7955.75</v>
      </c>
      <c r="E46" s="13"/>
      <c r="F46" s="13"/>
    </row>
    <row r="47" spans="1:6" ht="15.75">
      <c r="A47" s="53" t="s">
        <v>126</v>
      </c>
      <c r="B47" s="53"/>
      <c r="C47" s="33">
        <f>C40+C41-C44</f>
        <v>2752.91</v>
      </c>
      <c r="E47" s="13"/>
      <c r="F47" s="13"/>
    </row>
    <row r="48" spans="1:6" ht="15.75">
      <c r="A48" s="8"/>
      <c r="B48" s="8"/>
      <c r="C48" s="8"/>
      <c r="E48" s="13"/>
      <c r="F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36" bottom="0.34" header="0.31" footer="0.3"/>
  <pageSetup paperSize="9" orientation="portrait" horizontalDpi="180" verticalDpi="18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57"/>
  <sheetViews>
    <sheetView zoomScaleNormal="100" workbookViewId="0">
      <selection activeCell="E1" sqref="E1:U2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5" customHeight="1">
      <c r="A2" s="20" t="s">
        <v>105</v>
      </c>
      <c r="C2" s="8"/>
    </row>
    <row r="3" spans="1:3" ht="13.5" customHeight="1">
      <c r="A3" s="17" t="s">
        <v>70</v>
      </c>
      <c r="C3" s="8">
        <v>392.2</v>
      </c>
    </row>
    <row r="4" spans="1:3" ht="15.75" customHeight="1">
      <c r="A4" s="18" t="s">
        <v>44</v>
      </c>
      <c r="B4" s="18" t="s">
        <v>42</v>
      </c>
      <c r="C4" s="19" t="s">
        <v>43</v>
      </c>
    </row>
    <row r="5" spans="1:3" ht="15.75" customHeight="1">
      <c r="A5" s="66" t="s">
        <v>119</v>
      </c>
      <c r="B5" s="67"/>
      <c r="C5" s="68"/>
    </row>
    <row r="6" spans="1:3" ht="18" customHeight="1">
      <c r="A6" s="56" t="s">
        <v>4</v>
      </c>
      <c r="B6" s="57"/>
      <c r="C6" s="22">
        <f>'[1]ул.1Мая 129'!$C$36</f>
        <v>10363.01</v>
      </c>
    </row>
    <row r="7" spans="1:3" ht="18" customHeight="1">
      <c r="A7" s="58" t="s">
        <v>0</v>
      </c>
      <c r="B7" s="59"/>
      <c r="C7" s="22">
        <f>'[1]ул.1Мая 129'!$C$37</f>
        <v>7205.8600000000006</v>
      </c>
    </row>
    <row r="8" spans="1:3" ht="17.25" customHeight="1">
      <c r="A8" s="60" t="s">
        <v>5</v>
      </c>
      <c r="B8" s="61"/>
      <c r="C8" s="27">
        <f>C6-C7</f>
        <v>3157.1499999999996</v>
      </c>
    </row>
    <row r="9" spans="1:3" ht="15.75">
      <c r="A9" s="14" t="s">
        <v>2</v>
      </c>
      <c r="B9" s="15"/>
      <c r="C9" s="21">
        <v>45784.09</v>
      </c>
    </row>
    <row r="10" spans="1:3" ht="15.75">
      <c r="A10" s="14" t="s">
        <v>3</v>
      </c>
      <c r="B10" s="15"/>
      <c r="C10" s="9">
        <v>46214.42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2992.7799999999997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>
        <v>2177.4499999999998</v>
      </c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>
        <v>815.33</v>
      </c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12598.95</v>
      </c>
    </row>
    <row r="24" spans="1:3">
      <c r="A24" s="41" t="s">
        <v>62</v>
      </c>
      <c r="B24" s="42" t="s">
        <v>28</v>
      </c>
      <c r="C24" s="42">
        <v>548.11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/>
    </row>
    <row r="27" spans="1:3">
      <c r="A27" s="41" t="s">
        <v>65</v>
      </c>
      <c r="B27" s="42" t="s">
        <v>31</v>
      </c>
      <c r="C27" s="42"/>
    </row>
    <row r="28" spans="1:3">
      <c r="A28" s="41" t="s">
        <v>66</v>
      </c>
      <c r="B28" s="42" t="s">
        <v>25</v>
      </c>
      <c r="C28" s="42">
        <v>10964.93</v>
      </c>
    </row>
    <row r="29" spans="1:3">
      <c r="A29" s="41" t="s">
        <v>67</v>
      </c>
      <c r="B29" s="42" t="s">
        <v>7</v>
      </c>
      <c r="C29" s="43"/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>
        <v>1085.9100000000001</v>
      </c>
    </row>
    <row r="32" spans="1:3" ht="15.75">
      <c r="A32" s="31">
        <v>3</v>
      </c>
      <c r="B32" s="32" t="s">
        <v>39</v>
      </c>
      <c r="C32" s="33">
        <v>3433.42</v>
      </c>
    </row>
    <row r="33" spans="1:5" ht="15.75">
      <c r="A33" s="31">
        <v>4</v>
      </c>
      <c r="B33" s="32" t="s">
        <v>40</v>
      </c>
      <c r="C33" s="33">
        <v>5659.2</v>
      </c>
    </row>
    <row r="34" spans="1:5" ht="47.25" customHeight="1">
      <c r="A34" s="34">
        <v>5</v>
      </c>
      <c r="B34" s="35" t="s">
        <v>49</v>
      </c>
      <c r="C34" s="32">
        <v>2436.65</v>
      </c>
    </row>
    <row r="35" spans="1:5" ht="15.75">
      <c r="A35" s="62" t="s">
        <v>51</v>
      </c>
      <c r="B35" s="63"/>
      <c r="C35" s="33">
        <f>C12+C23+C32+C33+C34</f>
        <v>27121.000000000004</v>
      </c>
    </row>
    <row r="36" spans="1:5" ht="15.75" customHeight="1">
      <c r="A36" s="56" t="s">
        <v>10</v>
      </c>
      <c r="B36" s="57"/>
      <c r="C36" s="21">
        <f>C9-C35+C6</f>
        <v>29026.099999999991</v>
      </c>
    </row>
    <row r="37" spans="1:5" ht="15.75" customHeight="1">
      <c r="A37" s="14" t="s">
        <v>1</v>
      </c>
      <c r="B37" s="38"/>
      <c r="C37" s="21">
        <f>C9-C10+C7</f>
        <v>6775.5299999999988</v>
      </c>
    </row>
    <row r="38" spans="1:5" ht="14.25" customHeight="1">
      <c r="A38" s="64" t="s">
        <v>11</v>
      </c>
      <c r="B38" s="65"/>
      <c r="C38" s="33">
        <f>C36-C37</f>
        <v>22250.569999999992</v>
      </c>
    </row>
    <row r="39" spans="1:5" ht="15.75">
      <c r="A39" s="69" t="s">
        <v>120</v>
      </c>
      <c r="B39" s="69"/>
      <c r="C39" s="69"/>
    </row>
    <row r="40" spans="1:5" ht="15.75">
      <c r="A40" s="70" t="s">
        <v>121</v>
      </c>
      <c r="B40" s="70"/>
      <c r="C40" s="33">
        <f>'[1]ул.1Мая 129'!$C$47</f>
        <v>3459.09</v>
      </c>
    </row>
    <row r="41" spans="1:5" ht="15.75">
      <c r="A41" s="1" t="s">
        <v>122</v>
      </c>
      <c r="B41" s="47"/>
      <c r="C41" s="21">
        <f>C42+C43</f>
        <v>10023.9</v>
      </c>
      <c r="E41" s="37"/>
    </row>
    <row r="42" spans="1:5" ht="15.75">
      <c r="A42" s="1"/>
      <c r="B42" s="9" t="s">
        <v>123</v>
      </c>
      <c r="C42" s="21">
        <v>0</v>
      </c>
      <c r="E42" s="37"/>
    </row>
    <row r="43" spans="1:5" ht="15.75">
      <c r="A43" s="1"/>
      <c r="B43" s="48" t="s">
        <v>124</v>
      </c>
      <c r="C43" s="21">
        <v>10023.9</v>
      </c>
      <c r="E43" s="37"/>
    </row>
    <row r="44" spans="1:5" ht="15.75">
      <c r="A44" s="1" t="s">
        <v>125</v>
      </c>
      <c r="B44" s="47"/>
      <c r="C44" s="21">
        <f>C45+C46</f>
        <v>12802.77</v>
      </c>
      <c r="E44" s="13"/>
    </row>
    <row r="45" spans="1:5" ht="15.75">
      <c r="A45" s="9"/>
      <c r="B45" s="9" t="s">
        <v>123</v>
      </c>
      <c r="C45" s="21">
        <v>1188.96</v>
      </c>
      <c r="E45" s="13"/>
    </row>
    <row r="46" spans="1:5" ht="15.75">
      <c r="A46" s="9"/>
      <c r="B46" s="48" t="s">
        <v>124</v>
      </c>
      <c r="C46" s="9">
        <v>11613.81</v>
      </c>
      <c r="E46" s="13"/>
    </row>
    <row r="47" spans="1:5" ht="15.75">
      <c r="A47" s="53" t="s">
        <v>126</v>
      </c>
      <c r="B47" s="53"/>
      <c r="C47" s="33">
        <f>C40+C41-C44</f>
        <v>680.21999999999935</v>
      </c>
      <c r="E47" s="13"/>
    </row>
    <row r="48" spans="1:5" ht="15.75">
      <c r="A48" s="8"/>
      <c r="B48" s="8"/>
      <c r="C48" s="8"/>
      <c r="E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38" bottom="0.3" header="0.31" footer="0.3"/>
  <pageSetup paperSize="9" orientation="portrait" horizontalDpi="180" verticalDpi="18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57"/>
  <sheetViews>
    <sheetView zoomScaleNormal="100" workbookViewId="0">
      <selection activeCell="E1" sqref="E1:V2"/>
    </sheetView>
  </sheetViews>
  <sheetFormatPr defaultRowHeight="15"/>
  <cols>
    <col min="1" max="1" width="4.7109375" customWidth="1"/>
    <col min="2" max="2" width="71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5" customHeight="1">
      <c r="A2" s="20" t="s">
        <v>71</v>
      </c>
      <c r="C2" s="8"/>
    </row>
    <row r="3" spans="1:3" ht="15" customHeight="1">
      <c r="A3" s="17" t="s">
        <v>70</v>
      </c>
      <c r="C3" s="36">
        <v>630</v>
      </c>
    </row>
    <row r="4" spans="1:3" ht="18.75" customHeight="1">
      <c r="A4" s="18" t="s">
        <v>44</v>
      </c>
      <c r="B4" s="18" t="s">
        <v>42</v>
      </c>
      <c r="C4" s="19" t="s">
        <v>43</v>
      </c>
    </row>
    <row r="5" spans="1:3" ht="17.25" customHeight="1">
      <c r="A5" s="66" t="s">
        <v>119</v>
      </c>
      <c r="B5" s="67"/>
      <c r="C5" s="68"/>
    </row>
    <row r="6" spans="1:3" ht="18" customHeight="1">
      <c r="A6" s="56" t="s">
        <v>4</v>
      </c>
      <c r="B6" s="57"/>
      <c r="C6" s="22">
        <f>'[1]ул.1Мая 131'!$C$36</f>
        <v>16565.36</v>
      </c>
    </row>
    <row r="7" spans="1:3" ht="18" customHeight="1">
      <c r="A7" s="58" t="s">
        <v>0</v>
      </c>
      <c r="B7" s="59"/>
      <c r="C7" s="22">
        <f>'[1]ул.1Мая 131'!$C$37</f>
        <v>15540.17</v>
      </c>
    </row>
    <row r="8" spans="1:3" ht="16.5" customHeight="1">
      <c r="A8" s="64" t="s">
        <v>5</v>
      </c>
      <c r="B8" s="65"/>
      <c r="C8" s="27">
        <f>'[1]ул.1Мая 131'!$C$41</f>
        <v>16832.25</v>
      </c>
    </row>
    <row r="9" spans="1:3" ht="15.75">
      <c r="A9" s="14" t="s">
        <v>2</v>
      </c>
      <c r="B9" s="15"/>
      <c r="C9" s="21">
        <v>73052</v>
      </c>
    </row>
    <row r="10" spans="1:3" ht="15.75">
      <c r="A10" s="14" t="s">
        <v>3</v>
      </c>
      <c r="B10" s="15"/>
      <c r="C10" s="9">
        <v>70200.42</v>
      </c>
    </row>
    <row r="11" spans="1:3" ht="15.75">
      <c r="A11" s="58" t="s">
        <v>6</v>
      </c>
      <c r="B11" s="59"/>
      <c r="C11" s="9"/>
    </row>
    <row r="12" spans="1:3" ht="15.75">
      <c r="A12" s="31">
        <v>1</v>
      </c>
      <c r="B12" s="32" t="s">
        <v>9</v>
      </c>
      <c r="C12" s="33">
        <f>C13+C14+C15+C16+C17+C18+C19+C20+C21+C22</f>
        <v>1086.33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>
        <v>682.59</v>
      </c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>
        <v>403.74</v>
      </c>
    </row>
    <row r="23" spans="1:3" ht="15.75">
      <c r="A23" s="31">
        <v>2</v>
      </c>
      <c r="B23" s="32" t="s">
        <v>8</v>
      </c>
      <c r="C23" s="33">
        <f>C24+C25+C26+C27+C28+C29+C30+C31</f>
        <v>38577.72</v>
      </c>
    </row>
    <row r="24" spans="1:3">
      <c r="A24" s="41" t="s">
        <v>62</v>
      </c>
      <c r="B24" s="42" t="s">
        <v>28</v>
      </c>
      <c r="C24" s="42">
        <v>20277.79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/>
    </row>
    <row r="27" spans="1:3">
      <c r="A27" s="41" t="s">
        <v>65</v>
      </c>
      <c r="B27" s="42" t="s">
        <v>31</v>
      </c>
      <c r="C27" s="42">
        <v>803.51</v>
      </c>
    </row>
    <row r="28" spans="1:3">
      <c r="A28" s="41" t="s">
        <v>66</v>
      </c>
      <c r="B28" s="42" t="s">
        <v>25</v>
      </c>
      <c r="C28" s="42">
        <v>17496.419999999998</v>
      </c>
    </row>
    <row r="29" spans="1:3">
      <c r="A29" s="41" t="s">
        <v>67</v>
      </c>
      <c r="B29" s="42" t="s">
        <v>7</v>
      </c>
      <c r="C29" s="43"/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5474.28</v>
      </c>
    </row>
    <row r="33" spans="1:3" ht="15.75">
      <c r="A33" s="31">
        <v>4</v>
      </c>
      <c r="B33" s="32" t="s">
        <v>40</v>
      </c>
      <c r="C33" s="33">
        <v>7576.7</v>
      </c>
    </row>
    <row r="34" spans="1:3" ht="46.5" customHeight="1">
      <c r="A34" s="34">
        <v>5</v>
      </c>
      <c r="B34" s="35" t="s">
        <v>49</v>
      </c>
      <c r="C34" s="32">
        <v>3888.09</v>
      </c>
    </row>
    <row r="35" spans="1:3" ht="15.75">
      <c r="A35" s="62" t="s">
        <v>51</v>
      </c>
      <c r="B35" s="63"/>
      <c r="C35" s="33">
        <f>C12+C23+C32+C33+C34</f>
        <v>56603.119999999995</v>
      </c>
    </row>
    <row r="36" spans="1:3" ht="15.75" customHeight="1">
      <c r="A36" s="56" t="s">
        <v>10</v>
      </c>
      <c r="B36" s="57"/>
      <c r="C36" s="21">
        <f>C9-C35+C6</f>
        <v>33014.240000000005</v>
      </c>
    </row>
    <row r="37" spans="1:3" ht="15.75" customHeight="1">
      <c r="A37" s="14" t="s">
        <v>1</v>
      </c>
      <c r="B37" s="24"/>
      <c r="C37" s="21">
        <f>C9-C10+C7</f>
        <v>18391.75</v>
      </c>
    </row>
    <row r="38" spans="1:3" ht="17.25" customHeight="1">
      <c r="A38" s="60" t="s">
        <v>11</v>
      </c>
      <c r="B38" s="61"/>
      <c r="C38" s="33">
        <f>C36-C37</f>
        <v>14622.490000000005</v>
      </c>
    </row>
    <row r="39" spans="1:3" ht="15.75">
      <c r="A39" s="69" t="s">
        <v>120</v>
      </c>
      <c r="B39" s="69"/>
      <c r="C39" s="69"/>
    </row>
    <row r="40" spans="1:3" ht="14.25" customHeight="1">
      <c r="A40" s="70" t="s">
        <v>121</v>
      </c>
      <c r="B40" s="70"/>
      <c r="C40" s="33">
        <f>'[1]ул.1Мая 131'!$C$47</f>
        <v>9542.26</v>
      </c>
    </row>
    <row r="41" spans="1:3" ht="15.75">
      <c r="A41" s="1" t="s">
        <v>122</v>
      </c>
      <c r="B41" s="47"/>
      <c r="C41" s="21">
        <f>C42+C43</f>
        <v>28512.29</v>
      </c>
    </row>
    <row r="42" spans="1:3" ht="13.5" customHeight="1">
      <c r="A42" s="1"/>
      <c r="B42" s="9" t="s">
        <v>123</v>
      </c>
      <c r="C42" s="21">
        <v>0</v>
      </c>
    </row>
    <row r="43" spans="1:3" ht="14.25" customHeight="1">
      <c r="A43" s="1"/>
      <c r="B43" s="48" t="s">
        <v>124</v>
      </c>
      <c r="C43" s="21">
        <v>28512.29</v>
      </c>
    </row>
    <row r="44" spans="1:3" ht="15.75">
      <c r="A44" s="1" t="s">
        <v>125</v>
      </c>
      <c r="B44" s="47"/>
      <c r="C44" s="21">
        <f>C45+C46</f>
        <v>26126.92</v>
      </c>
    </row>
    <row r="45" spans="1:3" ht="15.75">
      <c r="A45" s="9"/>
      <c r="B45" s="9" t="s">
        <v>123</v>
      </c>
      <c r="C45" s="21">
        <v>0</v>
      </c>
    </row>
    <row r="46" spans="1:3" ht="15.75">
      <c r="A46" s="9"/>
      <c r="B46" s="48" t="s">
        <v>124</v>
      </c>
      <c r="C46" s="9">
        <v>26126.92</v>
      </c>
    </row>
    <row r="47" spans="1:3" ht="15.75">
      <c r="A47" s="53" t="s">
        <v>126</v>
      </c>
      <c r="B47" s="53"/>
      <c r="C47" s="33">
        <f>C40+C41-C44</f>
        <v>11927.630000000005</v>
      </c>
    </row>
    <row r="48" spans="1:3" ht="15.75">
      <c r="A48" s="8"/>
      <c r="B48" s="8"/>
      <c r="C48" s="8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36" bottom="0.32" header="0.31" footer="0.3"/>
  <pageSetup paperSize="9" orientation="portrait" horizontalDpi="180" verticalDpi="18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57"/>
  <sheetViews>
    <sheetView zoomScaleNormal="100" workbookViewId="0">
      <selection activeCell="E1" sqref="E1:U2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7.25">
      <c r="A2" s="20" t="s">
        <v>106</v>
      </c>
      <c r="C2" s="8"/>
    </row>
    <row r="3" spans="1:3" ht="15.75">
      <c r="A3" s="17" t="s">
        <v>70</v>
      </c>
      <c r="C3" s="8">
        <v>655.9</v>
      </c>
    </row>
    <row r="4" spans="1:3" ht="18" customHeight="1">
      <c r="A4" s="18" t="s">
        <v>44</v>
      </c>
      <c r="B4" s="18" t="s">
        <v>42</v>
      </c>
      <c r="C4" s="19" t="s">
        <v>43</v>
      </c>
    </row>
    <row r="5" spans="1:3" ht="16.5" customHeight="1">
      <c r="A5" s="66" t="s">
        <v>119</v>
      </c>
      <c r="B5" s="67"/>
      <c r="C5" s="68"/>
    </row>
    <row r="6" spans="1:3" ht="18" customHeight="1">
      <c r="A6" s="56" t="s">
        <v>4</v>
      </c>
      <c r="B6" s="57"/>
      <c r="C6" s="22">
        <f>'[1]ул.1Мая 133'!$C$36</f>
        <v>10332.399999999998</v>
      </c>
    </row>
    <row r="7" spans="1:3" ht="15" customHeight="1">
      <c r="A7" s="58" t="s">
        <v>0</v>
      </c>
      <c r="B7" s="59"/>
      <c r="C7" s="22">
        <f>'[1]ул.1Мая 133'!$C$37</f>
        <v>9991.09</v>
      </c>
    </row>
    <row r="8" spans="1:3" ht="16.5" customHeight="1">
      <c r="A8" s="60" t="s">
        <v>5</v>
      </c>
      <c r="B8" s="61"/>
      <c r="C8" s="27">
        <f>C6-C7</f>
        <v>341.30999999999767</v>
      </c>
    </row>
    <row r="9" spans="1:3" ht="15.75">
      <c r="A9" s="14" t="s">
        <v>2</v>
      </c>
      <c r="B9" s="15"/>
      <c r="C9" s="21">
        <v>78696</v>
      </c>
    </row>
    <row r="10" spans="1:3" ht="15.75">
      <c r="A10" s="14" t="s">
        <v>3</v>
      </c>
      <c r="B10" s="15"/>
      <c r="C10" s="9">
        <v>74969.17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73485.11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>
        <v>67.84</v>
      </c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>
        <v>2543.64</v>
      </c>
    </row>
    <row r="21" spans="1:3">
      <c r="A21" s="41" t="s">
        <v>60</v>
      </c>
      <c r="B21" s="44" t="s">
        <v>48</v>
      </c>
      <c r="C21" s="43">
        <v>36365</v>
      </c>
    </row>
    <row r="22" spans="1:3">
      <c r="A22" s="41" t="s">
        <v>61</v>
      </c>
      <c r="B22" s="44" t="s">
        <v>41</v>
      </c>
      <c r="C22" s="42">
        <v>34508.629999999997</v>
      </c>
    </row>
    <row r="23" spans="1:3" ht="15.75">
      <c r="A23" s="28">
        <v>2</v>
      </c>
      <c r="B23" s="29" t="s">
        <v>8</v>
      </c>
      <c r="C23" s="30">
        <f>C24+C25+C26+C27+C28+C29+C30+C31</f>
        <v>25707.01</v>
      </c>
    </row>
    <row r="24" spans="1:3">
      <c r="A24" s="41" t="s">
        <v>62</v>
      </c>
      <c r="B24" s="42" t="s">
        <v>28</v>
      </c>
      <c r="C24" s="42">
        <v>3674.37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725.66</v>
      </c>
    </row>
    <row r="27" spans="1:3">
      <c r="A27" s="41" t="s">
        <v>65</v>
      </c>
      <c r="B27" s="42" t="s">
        <v>31</v>
      </c>
      <c r="C27" s="42">
        <v>136</v>
      </c>
    </row>
    <row r="28" spans="1:3">
      <c r="A28" s="41" t="s">
        <v>66</v>
      </c>
      <c r="B28" s="42" t="s">
        <v>25</v>
      </c>
      <c r="C28" s="42">
        <v>18846.95</v>
      </c>
    </row>
    <row r="29" spans="1:3">
      <c r="A29" s="41" t="s">
        <v>67</v>
      </c>
      <c r="B29" s="42" t="s">
        <v>7</v>
      </c>
      <c r="C29" s="43">
        <v>2091.5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>
        <v>232.53</v>
      </c>
    </row>
    <row r="32" spans="1:3" ht="15.75">
      <c r="A32" s="31">
        <v>3</v>
      </c>
      <c r="B32" s="32" t="s">
        <v>39</v>
      </c>
      <c r="C32" s="33">
        <v>5902.02</v>
      </c>
    </row>
    <row r="33" spans="1:5" ht="15.75">
      <c r="A33" s="31">
        <v>4</v>
      </c>
      <c r="B33" s="32" t="s">
        <v>40</v>
      </c>
      <c r="C33" s="32"/>
    </row>
    <row r="34" spans="1:5" ht="48" customHeight="1">
      <c r="A34" s="34">
        <v>5</v>
      </c>
      <c r="B34" s="35" t="s">
        <v>49</v>
      </c>
      <c r="C34" s="32">
        <v>4188.21</v>
      </c>
    </row>
    <row r="35" spans="1:5" ht="15.75">
      <c r="A35" s="62" t="s">
        <v>51</v>
      </c>
      <c r="B35" s="63"/>
      <c r="C35" s="33">
        <f>C12+C23+C32+C33+C34</f>
        <v>109282.35</v>
      </c>
    </row>
    <row r="36" spans="1:5" ht="15.75" customHeight="1">
      <c r="A36" s="56" t="s">
        <v>10</v>
      </c>
      <c r="B36" s="57"/>
      <c r="C36" s="21">
        <f>C9-C35+C6</f>
        <v>-20253.950000000008</v>
      </c>
    </row>
    <row r="37" spans="1:5" ht="15.75" customHeight="1">
      <c r="A37" s="14" t="s">
        <v>1</v>
      </c>
      <c r="B37" s="38"/>
      <c r="C37" s="21">
        <f>C9-C10+C7</f>
        <v>13717.920000000002</v>
      </c>
    </row>
    <row r="38" spans="1:5" ht="15" customHeight="1">
      <c r="A38" s="64" t="s">
        <v>11</v>
      </c>
      <c r="B38" s="65"/>
      <c r="C38" s="33">
        <f>C36-C37</f>
        <v>-33971.87000000001</v>
      </c>
    </row>
    <row r="39" spans="1:5" ht="15.75">
      <c r="A39" s="69" t="s">
        <v>120</v>
      </c>
      <c r="B39" s="69"/>
      <c r="C39" s="69"/>
    </row>
    <row r="40" spans="1:5" ht="15.75">
      <c r="A40" s="70" t="s">
        <v>121</v>
      </c>
      <c r="B40" s="70"/>
      <c r="C40" s="33">
        <f>'[1]ул.1Мая 133'!$C$47</f>
        <v>2773.130000000001</v>
      </c>
    </row>
    <row r="41" spans="1:5" ht="15.75">
      <c r="A41" s="1" t="s">
        <v>122</v>
      </c>
      <c r="B41" s="47"/>
      <c r="C41" s="21">
        <f>C42+C43</f>
        <v>19220.330000000002</v>
      </c>
      <c r="E41" s="37"/>
    </row>
    <row r="42" spans="1:5" ht="15.75">
      <c r="A42" s="1"/>
      <c r="B42" s="9" t="s">
        <v>123</v>
      </c>
      <c r="C42" s="21">
        <v>0</v>
      </c>
      <c r="E42" s="37"/>
    </row>
    <row r="43" spans="1:5" ht="15.75">
      <c r="A43" s="1"/>
      <c r="B43" s="48" t="s">
        <v>124</v>
      </c>
      <c r="C43" s="21">
        <v>19220.330000000002</v>
      </c>
      <c r="E43" s="37"/>
    </row>
    <row r="44" spans="1:5" ht="15.75">
      <c r="A44" s="1" t="s">
        <v>125</v>
      </c>
      <c r="B44" s="47"/>
      <c r="C44" s="21">
        <f>C45+C46</f>
        <v>20337.420000000002</v>
      </c>
      <c r="E44" s="13"/>
    </row>
    <row r="45" spans="1:5" ht="15.75">
      <c r="A45" s="9"/>
      <c r="B45" s="9" t="s">
        <v>123</v>
      </c>
      <c r="C45" s="21">
        <v>285.22000000000003</v>
      </c>
      <c r="E45" s="13"/>
    </row>
    <row r="46" spans="1:5" ht="15.75">
      <c r="A46" s="9"/>
      <c r="B46" s="48" t="s">
        <v>124</v>
      </c>
      <c r="C46" s="9">
        <v>20052.2</v>
      </c>
      <c r="E46" s="13"/>
    </row>
    <row r="47" spans="1:5" ht="15.75">
      <c r="A47" s="53" t="s">
        <v>126</v>
      </c>
      <c r="B47" s="53"/>
      <c r="C47" s="33">
        <f>C40+C41-C44</f>
        <v>1656.0400000000009</v>
      </c>
      <c r="E47" s="13"/>
    </row>
    <row r="48" spans="1:5" ht="15.75">
      <c r="A48" s="8"/>
      <c r="B48" s="8"/>
      <c r="C48" s="8"/>
      <c r="E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33" bottom="0.32" header="0.31" footer="0.3"/>
  <pageSetup paperSize="9" orientation="portrait" horizontalDpi="180" verticalDpi="1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57"/>
  <sheetViews>
    <sheetView zoomScaleNormal="100" workbookViewId="0">
      <selection activeCell="D1" sqref="D1:V4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4.25" customHeight="1">
      <c r="A2" s="20" t="s">
        <v>107</v>
      </c>
      <c r="C2" s="8"/>
    </row>
    <row r="3" spans="1:3" ht="15.75">
      <c r="A3" s="17" t="s">
        <v>70</v>
      </c>
      <c r="C3" s="8">
        <v>649.9</v>
      </c>
    </row>
    <row r="4" spans="1:3" ht="17.25" customHeight="1">
      <c r="A4" s="18" t="s">
        <v>44</v>
      </c>
      <c r="B4" s="18" t="s">
        <v>42</v>
      </c>
      <c r="C4" s="19" t="s">
        <v>43</v>
      </c>
    </row>
    <row r="5" spans="1:3" ht="16.5" customHeight="1">
      <c r="A5" s="66" t="s">
        <v>119</v>
      </c>
      <c r="B5" s="67"/>
      <c r="C5" s="68"/>
    </row>
    <row r="6" spans="1:3" ht="15.75" customHeight="1">
      <c r="A6" s="56" t="s">
        <v>4</v>
      </c>
      <c r="B6" s="57"/>
      <c r="C6" s="22">
        <f>'[1]ул.1Мая 133а'!$C$36</f>
        <v>14635.96</v>
      </c>
    </row>
    <row r="7" spans="1:3" ht="15" customHeight="1">
      <c r="A7" s="58" t="s">
        <v>0</v>
      </c>
      <c r="B7" s="59"/>
      <c r="C7" s="22">
        <f>'[1]ул.1Мая 133а'!$C$37</f>
        <v>14184.589999999998</v>
      </c>
    </row>
    <row r="8" spans="1:3" ht="18" customHeight="1">
      <c r="A8" s="60" t="s">
        <v>5</v>
      </c>
      <c r="B8" s="61"/>
      <c r="C8" s="27">
        <f>C6-C7</f>
        <v>451.3700000000008</v>
      </c>
    </row>
    <row r="9" spans="1:3" ht="15.75">
      <c r="A9" s="14" t="s">
        <v>2</v>
      </c>
      <c r="B9" s="15"/>
      <c r="C9" s="21">
        <v>77988</v>
      </c>
    </row>
    <row r="10" spans="1:3" ht="15.75">
      <c r="A10" s="14" t="s">
        <v>3</v>
      </c>
      <c r="B10" s="15"/>
      <c r="C10" s="21">
        <v>55475.199999999997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2615.3799999999997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>
        <v>187.72</v>
      </c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>
        <v>2427.66</v>
      </c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22326.300000000003</v>
      </c>
    </row>
    <row r="24" spans="1:3">
      <c r="A24" s="41" t="s">
        <v>62</v>
      </c>
      <c r="B24" s="42" t="s">
        <v>28</v>
      </c>
      <c r="C24" s="42"/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/>
    </row>
    <row r="27" spans="1:3">
      <c r="A27" s="41" t="s">
        <v>65</v>
      </c>
      <c r="B27" s="42" t="s">
        <v>31</v>
      </c>
      <c r="C27" s="42"/>
    </row>
    <row r="28" spans="1:3">
      <c r="A28" s="41" t="s">
        <v>66</v>
      </c>
      <c r="B28" s="42" t="s">
        <v>25</v>
      </c>
      <c r="C28" s="42">
        <v>18677.34</v>
      </c>
    </row>
    <row r="29" spans="1:3">
      <c r="A29" s="41" t="s">
        <v>67</v>
      </c>
      <c r="B29" s="42" t="s">
        <v>7</v>
      </c>
      <c r="C29" s="43">
        <v>2268.2199999999998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>
        <v>1380.74</v>
      </c>
    </row>
    <row r="32" spans="1:3" ht="15.75">
      <c r="A32" s="31">
        <v>3</v>
      </c>
      <c r="B32" s="32" t="s">
        <v>39</v>
      </c>
      <c r="C32" s="33">
        <v>5849.1</v>
      </c>
    </row>
    <row r="33" spans="1:3" ht="15.75">
      <c r="A33" s="31">
        <v>4</v>
      </c>
      <c r="B33" s="32" t="s">
        <v>40</v>
      </c>
      <c r="C33" s="32"/>
    </row>
    <row r="34" spans="1:3" ht="48" customHeight="1">
      <c r="A34" s="34">
        <v>5</v>
      </c>
      <c r="B34" s="35" t="s">
        <v>49</v>
      </c>
      <c r="C34" s="32">
        <v>4150.5200000000004</v>
      </c>
    </row>
    <row r="35" spans="1:3" ht="15.75">
      <c r="A35" s="62" t="s">
        <v>51</v>
      </c>
      <c r="B35" s="63"/>
      <c r="C35" s="33">
        <f>C12+C23+C32+C33+C34</f>
        <v>34941.300000000003</v>
      </c>
    </row>
    <row r="36" spans="1:3" ht="15.75" customHeight="1">
      <c r="A36" s="56" t="s">
        <v>10</v>
      </c>
      <c r="B36" s="57"/>
      <c r="C36" s="21">
        <f>C9-C35+C6</f>
        <v>57682.659999999996</v>
      </c>
    </row>
    <row r="37" spans="1:3" ht="15.75" customHeight="1">
      <c r="A37" s="14" t="s">
        <v>1</v>
      </c>
      <c r="B37" s="38"/>
      <c r="C37" s="21">
        <f>C9-C10+C7</f>
        <v>36697.39</v>
      </c>
    </row>
    <row r="38" spans="1:3" ht="15.75" customHeight="1">
      <c r="A38" s="64" t="s">
        <v>11</v>
      </c>
      <c r="B38" s="65"/>
      <c r="C38" s="33">
        <f>C36-C37</f>
        <v>20985.269999999997</v>
      </c>
    </row>
    <row r="39" spans="1:3" ht="15.75">
      <c r="A39" s="69" t="s">
        <v>120</v>
      </c>
      <c r="B39" s="69"/>
      <c r="C39" s="69"/>
    </row>
    <row r="40" spans="1:3" ht="15.75">
      <c r="A40" s="70" t="s">
        <v>121</v>
      </c>
      <c r="B40" s="70"/>
      <c r="C40" s="33">
        <f>'[1]ул.1Мая 133а'!$C$47</f>
        <v>6186.1900000000005</v>
      </c>
    </row>
    <row r="41" spans="1:3" ht="15.75">
      <c r="A41" s="1" t="s">
        <v>122</v>
      </c>
      <c r="B41" s="47"/>
      <c r="C41" s="21">
        <f>C42+C43</f>
        <v>24268.22</v>
      </c>
    </row>
    <row r="42" spans="1:3" ht="15.75">
      <c r="A42" s="1"/>
      <c r="B42" s="9" t="s">
        <v>123</v>
      </c>
      <c r="C42" s="21">
        <v>0</v>
      </c>
    </row>
    <row r="43" spans="1:3" ht="15.75">
      <c r="A43" s="1"/>
      <c r="B43" s="48" t="s">
        <v>124</v>
      </c>
      <c r="C43" s="21">
        <v>24268.22</v>
      </c>
    </row>
    <row r="44" spans="1:3" ht="15.75">
      <c r="A44" s="1" t="s">
        <v>125</v>
      </c>
      <c r="B44" s="47"/>
      <c r="C44" s="21">
        <f>C45+C46</f>
        <v>21562.469999999998</v>
      </c>
    </row>
    <row r="45" spans="1:3" ht="15.75">
      <c r="A45" s="9"/>
      <c r="B45" s="9" t="s">
        <v>123</v>
      </c>
      <c r="C45" s="21">
        <v>950.46</v>
      </c>
    </row>
    <row r="46" spans="1:3" ht="15.75">
      <c r="A46" s="9"/>
      <c r="B46" s="48" t="s">
        <v>124</v>
      </c>
      <c r="C46" s="9">
        <v>20612.009999999998</v>
      </c>
    </row>
    <row r="47" spans="1:3" ht="15.75">
      <c r="A47" s="53" t="s">
        <v>126</v>
      </c>
      <c r="B47" s="53"/>
      <c r="C47" s="33">
        <f>C40+C41-C44</f>
        <v>8891.940000000006</v>
      </c>
    </row>
    <row r="48" spans="1:3" ht="15.75">
      <c r="A48" s="8"/>
      <c r="B48" s="8"/>
      <c r="C48" s="8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" bottom="0.34" header="0.31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workbookViewId="0">
      <selection activeCell="F42" sqref="F42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7.25">
      <c r="A2" s="20" t="s">
        <v>96</v>
      </c>
      <c r="C2" s="8"/>
    </row>
    <row r="3" spans="1:3" ht="15.75">
      <c r="A3" s="17" t="s">
        <v>70</v>
      </c>
      <c r="C3" s="8">
        <v>711.5</v>
      </c>
    </row>
    <row r="4" spans="1:3" ht="18" customHeight="1">
      <c r="A4" s="18" t="s">
        <v>44</v>
      </c>
      <c r="B4" s="18" t="s">
        <v>42</v>
      </c>
      <c r="C4" s="19" t="s">
        <v>43</v>
      </c>
    </row>
    <row r="5" spans="1:3" ht="16.5" customHeight="1">
      <c r="A5" s="66" t="s">
        <v>119</v>
      </c>
      <c r="B5" s="67"/>
      <c r="C5" s="68"/>
    </row>
    <row r="6" spans="1:3" ht="15.75" customHeight="1">
      <c r="A6" s="56" t="s">
        <v>4</v>
      </c>
      <c r="B6" s="57"/>
      <c r="C6" s="22">
        <f>'[1]ул.Ленина 2'!C36</f>
        <v>12214.079999999998</v>
      </c>
    </row>
    <row r="7" spans="1:3" ht="15" customHeight="1">
      <c r="A7" s="58" t="s">
        <v>0</v>
      </c>
      <c r="B7" s="59"/>
      <c r="C7" s="22">
        <f>'[1]ул.Ленина 2'!$C$37</f>
        <v>11749.509999999998</v>
      </c>
    </row>
    <row r="8" spans="1:3" ht="15" customHeight="1">
      <c r="A8" s="64" t="s">
        <v>5</v>
      </c>
      <c r="B8" s="65"/>
      <c r="C8" s="27">
        <f>C6-C7</f>
        <v>464.56999999999971</v>
      </c>
    </row>
    <row r="9" spans="1:3" ht="15.75">
      <c r="A9" s="14" t="s">
        <v>2</v>
      </c>
      <c r="B9" s="15"/>
      <c r="C9" s="21">
        <v>85668</v>
      </c>
    </row>
    <row r="10" spans="1:3" ht="15.75">
      <c r="A10" s="14" t="s">
        <v>3</v>
      </c>
      <c r="B10" s="15"/>
      <c r="C10" s="9">
        <v>85234.45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63870.54</v>
      </c>
    </row>
    <row r="13" spans="1:3">
      <c r="A13" s="41" t="s">
        <v>52</v>
      </c>
      <c r="B13" s="42" t="s">
        <v>33</v>
      </c>
      <c r="C13" s="42">
        <v>48980.37</v>
      </c>
    </row>
    <row r="14" spans="1:3">
      <c r="A14" s="41" t="s">
        <v>53</v>
      </c>
      <c r="B14" s="42" t="s">
        <v>34</v>
      </c>
      <c r="C14" s="42">
        <v>4407.5600000000004</v>
      </c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>
        <v>5905.61</v>
      </c>
    </row>
    <row r="19" spans="1:3">
      <c r="A19" s="41" t="s">
        <v>58</v>
      </c>
      <c r="B19" s="44" t="s">
        <v>46</v>
      </c>
      <c r="C19" s="42">
        <v>1444.71</v>
      </c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>
        <v>3132.29</v>
      </c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37519.14</v>
      </c>
    </row>
    <row r="24" spans="1:3">
      <c r="A24" s="41" t="s">
        <v>62</v>
      </c>
      <c r="B24" s="42" t="s">
        <v>28</v>
      </c>
      <c r="C24" s="42">
        <v>6063.85</v>
      </c>
    </row>
    <row r="25" spans="1:3">
      <c r="A25" s="41" t="s">
        <v>63</v>
      </c>
      <c r="B25" s="42" t="s">
        <v>29</v>
      </c>
      <c r="C25" s="42">
        <v>388.01</v>
      </c>
    </row>
    <row r="26" spans="1:3">
      <c r="A26" s="41" t="s">
        <v>64</v>
      </c>
      <c r="B26" s="42" t="s">
        <v>30</v>
      </c>
      <c r="C26" s="42">
        <v>10345.69</v>
      </c>
    </row>
    <row r="27" spans="1:3">
      <c r="A27" s="41" t="s">
        <v>65</v>
      </c>
      <c r="B27" s="42" t="s">
        <v>31</v>
      </c>
      <c r="C27" s="42">
        <v>204.96</v>
      </c>
    </row>
    <row r="28" spans="1:3">
      <c r="A28" s="41" t="s">
        <v>66</v>
      </c>
      <c r="B28" s="42" t="s">
        <v>25</v>
      </c>
      <c r="C28" s="42">
        <v>20516.63</v>
      </c>
    </row>
    <row r="29" spans="1:3">
      <c r="A29" s="41" t="s">
        <v>67</v>
      </c>
      <c r="B29" s="42" t="s">
        <v>7</v>
      </c>
      <c r="C29" s="43"/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6425.1</v>
      </c>
    </row>
    <row r="33" spans="1:6" ht="15.75">
      <c r="A33" s="31">
        <v>4</v>
      </c>
      <c r="B33" s="32" t="s">
        <v>40</v>
      </c>
      <c r="C33" s="32"/>
    </row>
    <row r="34" spans="1:6" ht="50.25" customHeight="1">
      <c r="A34" s="34">
        <v>5</v>
      </c>
      <c r="B34" s="35" t="s">
        <v>49</v>
      </c>
      <c r="C34" s="32">
        <v>4559.25</v>
      </c>
    </row>
    <row r="35" spans="1:6" ht="15.75">
      <c r="A35" s="62" t="s">
        <v>51</v>
      </c>
      <c r="B35" s="63"/>
      <c r="C35" s="33">
        <f>C12+C23+C32+C33+C34</f>
        <v>112374.03</v>
      </c>
    </row>
    <row r="36" spans="1:6" ht="15.75" customHeight="1">
      <c r="A36" s="71" t="s">
        <v>10</v>
      </c>
      <c r="B36" s="72"/>
      <c r="C36" s="21">
        <f>C9-C35+C6</f>
        <v>-14491.95</v>
      </c>
    </row>
    <row r="37" spans="1:6" ht="15.75" customHeight="1">
      <c r="A37" s="45" t="s">
        <v>1</v>
      </c>
      <c r="B37" s="46"/>
      <c r="C37" s="21">
        <f>C9-C10+C7</f>
        <v>12183.060000000001</v>
      </c>
    </row>
    <row r="38" spans="1:6" ht="16.5" customHeight="1">
      <c r="A38" s="60" t="s">
        <v>11</v>
      </c>
      <c r="B38" s="61"/>
      <c r="C38" s="33">
        <f>C36-C37</f>
        <v>-26675.010000000002</v>
      </c>
    </row>
    <row r="39" spans="1:6" ht="15.75">
      <c r="A39" s="69" t="s">
        <v>120</v>
      </c>
      <c r="B39" s="69"/>
      <c r="C39" s="69"/>
    </row>
    <row r="40" spans="1:6" ht="15.75">
      <c r="A40" s="70" t="s">
        <v>121</v>
      </c>
      <c r="B40" s="70"/>
      <c r="C40" s="33">
        <f>'[1]ул.Ленина 2'!$C$47</f>
        <v>3509.0599999999977</v>
      </c>
    </row>
    <row r="41" spans="1:6" ht="15.75">
      <c r="A41" s="1" t="s">
        <v>122</v>
      </c>
      <c r="B41" s="47"/>
      <c r="C41" s="21">
        <f>C42+C43</f>
        <v>39249.43</v>
      </c>
      <c r="E41" s="25"/>
      <c r="F41" s="25"/>
    </row>
    <row r="42" spans="1:6" ht="15.75">
      <c r="A42" s="1"/>
      <c r="B42" s="9" t="s">
        <v>123</v>
      </c>
      <c r="C42" s="21">
        <v>0</v>
      </c>
      <c r="E42" s="25"/>
      <c r="F42" s="25"/>
    </row>
    <row r="43" spans="1:6" ht="15.75">
      <c r="A43" s="1"/>
      <c r="B43" s="48" t="s">
        <v>124</v>
      </c>
      <c r="C43" s="21">
        <v>39249.43</v>
      </c>
      <c r="E43" s="25"/>
      <c r="F43" s="25"/>
    </row>
    <row r="44" spans="1:6" ht="15.75">
      <c r="A44" s="1" t="s">
        <v>125</v>
      </c>
      <c r="B44" s="47"/>
      <c r="C44" s="21">
        <f>C45+C46</f>
        <v>39437.730000000003</v>
      </c>
      <c r="E44" s="13"/>
      <c r="F44" s="13"/>
    </row>
    <row r="45" spans="1:6" ht="15.75">
      <c r="A45" s="9"/>
      <c r="B45" s="9" t="s">
        <v>123</v>
      </c>
      <c r="C45" s="21">
        <v>223.55</v>
      </c>
      <c r="E45" s="13"/>
      <c r="F45" s="13"/>
    </row>
    <row r="46" spans="1:6" ht="15.75">
      <c r="A46" s="9"/>
      <c r="B46" s="48" t="s">
        <v>124</v>
      </c>
      <c r="C46" s="9">
        <v>39214.18</v>
      </c>
      <c r="E46" s="13"/>
      <c r="F46" s="13"/>
    </row>
    <row r="47" spans="1:6" ht="15.75">
      <c r="A47" s="53" t="s">
        <v>126</v>
      </c>
      <c r="B47" s="53"/>
      <c r="C47" s="33">
        <f>C40+C41-C44</f>
        <v>3320.7599999999948</v>
      </c>
      <c r="E47" s="13"/>
      <c r="F47" s="13"/>
    </row>
    <row r="48" spans="1:6" ht="15.75">
      <c r="A48" s="8"/>
      <c r="B48" s="8"/>
      <c r="C48" s="8"/>
      <c r="E48" s="13"/>
      <c r="F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5:C5"/>
    <mergeCell ref="A39:C39"/>
    <mergeCell ref="A40:B40"/>
  </mergeCells>
  <pageMargins left="0.49" right="0.3" top="0.35" bottom="0.31" header="0.31" footer="0.3"/>
  <pageSetup paperSize="9" orientation="portrait" horizontalDpi="180" verticalDpi="1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57"/>
  <sheetViews>
    <sheetView zoomScaleNormal="100" workbookViewId="0">
      <selection activeCell="D1" sqref="D1:U2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4.25" customHeight="1">
      <c r="A2" s="20" t="s">
        <v>108</v>
      </c>
      <c r="C2" s="8"/>
    </row>
    <row r="3" spans="1:3" ht="15.75">
      <c r="A3" s="17" t="s">
        <v>70</v>
      </c>
      <c r="C3" s="8">
        <v>724.1</v>
      </c>
    </row>
    <row r="4" spans="1:3" ht="17.25" customHeight="1">
      <c r="A4" s="18" t="s">
        <v>44</v>
      </c>
      <c r="B4" s="18" t="s">
        <v>42</v>
      </c>
      <c r="C4" s="19" t="s">
        <v>43</v>
      </c>
    </row>
    <row r="5" spans="1:3" ht="15.75" customHeight="1">
      <c r="A5" s="66" t="s">
        <v>119</v>
      </c>
      <c r="B5" s="67"/>
      <c r="C5" s="68"/>
    </row>
    <row r="6" spans="1:3" ht="16.5" customHeight="1">
      <c r="A6" s="56" t="s">
        <v>4</v>
      </c>
      <c r="B6" s="57"/>
      <c r="C6" s="22">
        <f>'[1]ул.1Мая 145'!$C$36</f>
        <v>13027.31</v>
      </c>
    </row>
    <row r="7" spans="1:3" ht="16.5" customHeight="1">
      <c r="A7" s="58" t="s">
        <v>0</v>
      </c>
      <c r="B7" s="59"/>
      <c r="C7" s="22">
        <f>'[1]ул.1Мая 145'!$C$37</f>
        <v>11632.57</v>
      </c>
    </row>
    <row r="8" spans="1:3" ht="17.25" customHeight="1">
      <c r="A8" s="60" t="s">
        <v>5</v>
      </c>
      <c r="B8" s="61"/>
      <c r="C8" s="27">
        <f>C6-C7</f>
        <v>1394.7399999999998</v>
      </c>
    </row>
    <row r="9" spans="1:3" ht="15.75">
      <c r="A9" s="14" t="s">
        <v>2</v>
      </c>
      <c r="B9" s="15"/>
      <c r="C9" s="21">
        <v>82054.009999999995</v>
      </c>
    </row>
    <row r="10" spans="1:3" ht="15.75">
      <c r="A10" s="14" t="s">
        <v>3</v>
      </c>
      <c r="B10" s="15"/>
      <c r="C10" s="9">
        <v>76508.149999999994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77846.709999999992</v>
      </c>
    </row>
    <row r="13" spans="1:3">
      <c r="A13" s="41" t="s">
        <v>52</v>
      </c>
      <c r="B13" s="42" t="s">
        <v>33</v>
      </c>
      <c r="C13" s="43">
        <v>74602.899999999994</v>
      </c>
    </row>
    <row r="14" spans="1:3">
      <c r="A14" s="41" t="s">
        <v>53</v>
      </c>
      <c r="B14" s="42" t="s">
        <v>34</v>
      </c>
      <c r="C14" s="43"/>
    </row>
    <row r="15" spans="1:3">
      <c r="A15" s="41" t="s">
        <v>54</v>
      </c>
      <c r="B15" s="42" t="s">
        <v>45</v>
      </c>
      <c r="C15" s="43"/>
    </row>
    <row r="16" spans="1:3">
      <c r="A16" s="41" t="s">
        <v>55</v>
      </c>
      <c r="B16" s="44" t="s">
        <v>35</v>
      </c>
      <c r="C16" s="43"/>
    </row>
    <row r="17" spans="1:3">
      <c r="A17" s="41" t="s">
        <v>56</v>
      </c>
      <c r="B17" s="44" t="s">
        <v>36</v>
      </c>
      <c r="C17" s="43"/>
    </row>
    <row r="18" spans="1:3">
      <c r="A18" s="41" t="s">
        <v>57</v>
      </c>
      <c r="B18" s="44" t="s">
        <v>37</v>
      </c>
      <c r="C18" s="43"/>
    </row>
    <row r="19" spans="1:3">
      <c r="A19" s="41" t="s">
        <v>58</v>
      </c>
      <c r="B19" s="44" t="s">
        <v>46</v>
      </c>
      <c r="C19" s="43">
        <v>2990.81</v>
      </c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3">
        <v>253</v>
      </c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29050.79</v>
      </c>
    </row>
    <row r="24" spans="1:3">
      <c r="A24" s="41" t="s">
        <v>62</v>
      </c>
      <c r="B24" s="42" t="s">
        <v>28</v>
      </c>
      <c r="C24" s="42">
        <v>9399.67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/>
    </row>
    <row r="27" spans="1:3">
      <c r="A27" s="41" t="s">
        <v>65</v>
      </c>
      <c r="B27" s="42" t="s">
        <v>31</v>
      </c>
      <c r="C27" s="42"/>
    </row>
    <row r="28" spans="1:3">
      <c r="A28" s="41" t="s">
        <v>66</v>
      </c>
      <c r="B28" s="42" t="s">
        <v>25</v>
      </c>
      <c r="C28" s="42">
        <v>19651.12</v>
      </c>
    </row>
    <row r="29" spans="1:3">
      <c r="A29" s="41" t="s">
        <v>67</v>
      </c>
      <c r="B29" s="42" t="s">
        <v>7</v>
      </c>
      <c r="C29" s="43"/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6154.05</v>
      </c>
    </row>
    <row r="33" spans="1:4" ht="15.75">
      <c r="A33" s="31">
        <v>4</v>
      </c>
      <c r="B33" s="32" t="s">
        <v>40</v>
      </c>
      <c r="C33" s="32"/>
    </row>
    <row r="34" spans="1:4" ht="46.5" customHeight="1">
      <c r="A34" s="34">
        <v>5</v>
      </c>
      <c r="B34" s="35" t="s">
        <v>49</v>
      </c>
      <c r="C34" s="32">
        <v>4366.91</v>
      </c>
    </row>
    <row r="35" spans="1:4" ht="15.75">
      <c r="A35" s="62" t="s">
        <v>51</v>
      </c>
      <c r="B35" s="63"/>
      <c r="C35" s="33">
        <f>C12+C23+C32+C33+C34</f>
        <v>117418.46</v>
      </c>
    </row>
    <row r="36" spans="1:4" ht="15.75" customHeight="1">
      <c r="A36" s="56" t="s">
        <v>10</v>
      </c>
      <c r="B36" s="57"/>
      <c r="C36" s="21">
        <f>C9-C35+C6</f>
        <v>-22337.140000000014</v>
      </c>
    </row>
    <row r="37" spans="1:4" ht="15.75" customHeight="1">
      <c r="A37" s="14" t="s">
        <v>1</v>
      </c>
      <c r="B37" s="38"/>
      <c r="C37" s="21">
        <f>C9-C10+C7</f>
        <v>17178.43</v>
      </c>
    </row>
    <row r="38" spans="1:4" ht="15.75" customHeight="1">
      <c r="A38" s="64" t="s">
        <v>11</v>
      </c>
      <c r="B38" s="65"/>
      <c r="C38" s="33">
        <f>C36-C37</f>
        <v>-39515.570000000014</v>
      </c>
    </row>
    <row r="39" spans="1:4" ht="15.75">
      <c r="A39" s="69" t="s">
        <v>120</v>
      </c>
      <c r="B39" s="69"/>
      <c r="C39" s="69"/>
    </row>
    <row r="40" spans="1:4" ht="15.75">
      <c r="A40" s="70" t="s">
        <v>121</v>
      </c>
      <c r="B40" s="70"/>
      <c r="C40" s="33">
        <f>'[1]ул.1Мая 145'!$C$47</f>
        <v>3617.5199999999986</v>
      </c>
    </row>
    <row r="41" spans="1:4" ht="15.75">
      <c r="A41" s="1" t="s">
        <v>122</v>
      </c>
      <c r="B41" s="47"/>
      <c r="C41" s="21">
        <f>C42+C43</f>
        <v>19778.900000000001</v>
      </c>
      <c r="D41" s="37"/>
    </row>
    <row r="42" spans="1:4" ht="15.75">
      <c r="A42" s="1"/>
      <c r="B42" s="9" t="s">
        <v>123</v>
      </c>
      <c r="C42" s="21">
        <v>0</v>
      </c>
      <c r="D42" s="37"/>
    </row>
    <row r="43" spans="1:4" ht="15.75">
      <c r="A43" s="1"/>
      <c r="B43" s="48" t="s">
        <v>124</v>
      </c>
      <c r="C43" s="21">
        <v>19778.900000000001</v>
      </c>
      <c r="D43" s="37"/>
    </row>
    <row r="44" spans="1:4" ht="15.75">
      <c r="A44" s="1" t="s">
        <v>125</v>
      </c>
      <c r="B44" s="47"/>
      <c r="C44" s="21">
        <f>C45+C46</f>
        <v>20813.2</v>
      </c>
      <c r="D44" s="13"/>
    </row>
    <row r="45" spans="1:4" ht="15.75">
      <c r="A45" s="9"/>
      <c r="B45" s="9" t="s">
        <v>123</v>
      </c>
      <c r="C45" s="21">
        <v>806.48</v>
      </c>
      <c r="D45" s="13"/>
    </row>
    <row r="46" spans="1:4" ht="15.75">
      <c r="A46" s="9"/>
      <c r="B46" s="48" t="s">
        <v>124</v>
      </c>
      <c r="C46" s="9">
        <v>20006.72</v>
      </c>
      <c r="D46" s="13"/>
    </row>
    <row r="47" spans="1:4" ht="15.75">
      <c r="A47" s="53" t="s">
        <v>126</v>
      </c>
      <c r="B47" s="53"/>
      <c r="C47" s="33">
        <f>C40+C41-C44</f>
        <v>2583.2199999999975</v>
      </c>
      <c r="D47" s="13"/>
    </row>
    <row r="48" spans="1:4" ht="15.75">
      <c r="A48" s="8"/>
      <c r="B48" s="8"/>
      <c r="C48" s="8"/>
      <c r="D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" bottom="0.32" header="0.31" footer="0.3"/>
  <pageSetup paperSize="9" orientation="portrait" horizontalDpi="180" verticalDpi="18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57"/>
  <sheetViews>
    <sheetView workbookViewId="0">
      <selection activeCell="F45" sqref="F45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5.75" customHeight="1">
      <c r="A2" s="20" t="s">
        <v>109</v>
      </c>
      <c r="C2" s="8"/>
    </row>
    <row r="3" spans="1:3" ht="15.75">
      <c r="A3" s="17" t="s">
        <v>70</v>
      </c>
      <c r="C3" s="36">
        <v>741</v>
      </c>
    </row>
    <row r="4" spans="1:3" ht="15.75" customHeight="1">
      <c r="A4" s="18" t="s">
        <v>44</v>
      </c>
      <c r="B4" s="18" t="s">
        <v>42</v>
      </c>
      <c r="C4" s="19" t="s">
        <v>43</v>
      </c>
    </row>
    <row r="5" spans="1:3" ht="16.5" customHeight="1">
      <c r="A5" s="66" t="s">
        <v>119</v>
      </c>
      <c r="B5" s="67"/>
      <c r="C5" s="68"/>
    </row>
    <row r="6" spans="1:3" ht="15.75" customHeight="1">
      <c r="A6" s="56" t="s">
        <v>4</v>
      </c>
      <c r="B6" s="57"/>
      <c r="C6" s="22">
        <f>'[1]ул.1Мая 147'!$C$36</f>
        <v>4416.32</v>
      </c>
    </row>
    <row r="7" spans="1:3" ht="16.5" customHeight="1">
      <c r="A7" s="58" t="s">
        <v>0</v>
      </c>
      <c r="B7" s="59"/>
      <c r="C7" s="22">
        <f>'[1]ул.1Мая 147'!$C$37</f>
        <v>15360.880000000001</v>
      </c>
    </row>
    <row r="8" spans="1:3" ht="18" customHeight="1">
      <c r="A8" s="60" t="s">
        <v>5</v>
      </c>
      <c r="B8" s="61"/>
      <c r="C8" s="27">
        <f>C6-C7</f>
        <v>-10944.560000000001</v>
      </c>
    </row>
    <row r="9" spans="1:3" ht="15.75">
      <c r="A9" s="14" t="s">
        <v>2</v>
      </c>
      <c r="B9" s="15"/>
      <c r="C9" s="21">
        <v>88800</v>
      </c>
    </row>
    <row r="10" spans="1:3" ht="15.75">
      <c r="A10" s="14" t="s">
        <v>3</v>
      </c>
      <c r="B10" s="15"/>
      <c r="C10" s="9">
        <v>64059.35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79255.48</v>
      </c>
    </row>
    <row r="13" spans="1:3">
      <c r="A13" s="41" t="s">
        <v>52</v>
      </c>
      <c r="B13" s="42" t="s">
        <v>33</v>
      </c>
      <c r="C13" s="42">
        <v>74643.23</v>
      </c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>
        <v>423.69</v>
      </c>
    </row>
    <row r="18" spans="1:3">
      <c r="A18" s="41" t="s">
        <v>57</v>
      </c>
      <c r="B18" s="44" t="s">
        <v>37</v>
      </c>
      <c r="C18" s="42">
        <v>97.61</v>
      </c>
    </row>
    <row r="19" spans="1:3">
      <c r="A19" s="41" t="s">
        <v>58</v>
      </c>
      <c r="B19" s="44" t="s">
        <v>46</v>
      </c>
      <c r="C19" s="42">
        <v>4030.43</v>
      </c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>
        <v>60.52</v>
      </c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28695.71</v>
      </c>
    </row>
    <row r="24" spans="1:3">
      <c r="A24" s="41" t="s">
        <v>62</v>
      </c>
      <c r="B24" s="42" t="s">
        <v>28</v>
      </c>
      <c r="C24" s="42">
        <v>3649.27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765.14</v>
      </c>
    </row>
    <row r="27" spans="1:3">
      <c r="A27" s="41" t="s">
        <v>65</v>
      </c>
      <c r="B27" s="42" t="s">
        <v>31</v>
      </c>
      <c r="C27" s="42">
        <v>317.69</v>
      </c>
    </row>
    <row r="28" spans="1:3">
      <c r="A28" s="41" t="s">
        <v>66</v>
      </c>
      <c r="B28" s="42" t="s">
        <v>25</v>
      </c>
      <c r="C28" s="42">
        <v>21266.71</v>
      </c>
    </row>
    <row r="29" spans="1:3">
      <c r="A29" s="41" t="s">
        <v>67</v>
      </c>
      <c r="B29" s="42" t="s">
        <v>7</v>
      </c>
      <c r="C29" s="43">
        <v>2558.6799999999998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>
        <v>138.22</v>
      </c>
    </row>
    <row r="32" spans="1:3" ht="15.75">
      <c r="A32" s="31">
        <v>3</v>
      </c>
      <c r="B32" s="32" t="s">
        <v>39</v>
      </c>
      <c r="C32" s="33">
        <v>6659.99</v>
      </c>
    </row>
    <row r="33" spans="1:4" ht="15.75">
      <c r="A33" s="31">
        <v>4</v>
      </c>
      <c r="B33" s="32" t="s">
        <v>40</v>
      </c>
      <c r="C33" s="32"/>
    </row>
    <row r="34" spans="1:4" ht="45.75" customHeight="1">
      <c r="A34" s="34">
        <v>5</v>
      </c>
      <c r="B34" s="35" t="s">
        <v>49</v>
      </c>
      <c r="C34" s="32">
        <v>4725.9399999999996</v>
      </c>
    </row>
    <row r="35" spans="1:4" ht="15.75">
      <c r="A35" s="62" t="s">
        <v>51</v>
      </c>
      <c r="B35" s="63"/>
      <c r="C35" s="33">
        <f>C12+C23+C32+C33+C34</f>
        <v>119337.12000000001</v>
      </c>
    </row>
    <row r="36" spans="1:4" ht="15.75" customHeight="1">
      <c r="A36" s="56" t="s">
        <v>10</v>
      </c>
      <c r="B36" s="57"/>
      <c r="C36" s="21">
        <f>C9-C35+C6</f>
        <v>-26120.80000000001</v>
      </c>
    </row>
    <row r="37" spans="1:4" ht="15.75" customHeight="1">
      <c r="A37" s="14" t="s">
        <v>1</v>
      </c>
      <c r="B37" s="38"/>
      <c r="C37" s="21">
        <f>C9-C10+C7</f>
        <v>40101.53</v>
      </c>
    </row>
    <row r="38" spans="1:4" ht="15" customHeight="1">
      <c r="A38" s="64" t="s">
        <v>11</v>
      </c>
      <c r="B38" s="65"/>
      <c r="C38" s="33">
        <f>C36-C37</f>
        <v>-66222.330000000016</v>
      </c>
    </row>
    <row r="39" spans="1:4" ht="15.75">
      <c r="A39" s="69" t="s">
        <v>120</v>
      </c>
      <c r="B39" s="69"/>
      <c r="C39" s="69"/>
    </row>
    <row r="40" spans="1:4" ht="15.75">
      <c r="A40" s="70" t="s">
        <v>121</v>
      </c>
      <c r="B40" s="70"/>
      <c r="C40" s="33">
        <f>'[1]ул.1Мая 147'!$C$47</f>
        <v>7233.45</v>
      </c>
    </row>
    <row r="41" spans="1:4" ht="15.75">
      <c r="A41" s="1" t="s">
        <v>122</v>
      </c>
      <c r="B41" s="47"/>
      <c r="C41" s="21">
        <f>C42+C43</f>
        <v>25273.43</v>
      </c>
      <c r="D41" s="37"/>
    </row>
    <row r="42" spans="1:4" ht="14.25" customHeight="1">
      <c r="A42" s="1"/>
      <c r="B42" s="9" t="s">
        <v>123</v>
      </c>
      <c r="C42" s="21">
        <v>0</v>
      </c>
      <c r="D42" s="37"/>
    </row>
    <row r="43" spans="1:4" ht="15.75">
      <c r="A43" s="1"/>
      <c r="B43" s="48" t="s">
        <v>124</v>
      </c>
      <c r="C43" s="21">
        <v>25273.43</v>
      </c>
      <c r="D43" s="37"/>
    </row>
    <row r="44" spans="1:4" ht="15.75">
      <c r="A44" s="1" t="s">
        <v>125</v>
      </c>
      <c r="B44" s="47"/>
      <c r="C44" s="21">
        <f>C45+C46</f>
        <v>20872.07</v>
      </c>
      <c r="D44" s="13"/>
    </row>
    <row r="45" spans="1:4" ht="14.25" customHeight="1">
      <c r="A45" s="9"/>
      <c r="B45" s="9" t="s">
        <v>123</v>
      </c>
      <c r="C45" s="21">
        <v>2183.9499999999998</v>
      </c>
      <c r="D45" s="13"/>
    </row>
    <row r="46" spans="1:4" ht="15.75">
      <c r="A46" s="9"/>
      <c r="B46" s="48" t="s">
        <v>124</v>
      </c>
      <c r="C46" s="9">
        <v>18688.12</v>
      </c>
      <c r="D46" s="13"/>
    </row>
    <row r="47" spans="1:4" ht="15.75">
      <c r="A47" s="53" t="s">
        <v>126</v>
      </c>
      <c r="B47" s="53"/>
      <c r="C47" s="33">
        <f>C40+C41-C44</f>
        <v>11634.810000000001</v>
      </c>
      <c r="D47" s="13"/>
    </row>
    <row r="48" spans="1:4" ht="15.75">
      <c r="A48" s="8"/>
      <c r="B48" s="8"/>
      <c r="C48" s="8"/>
      <c r="D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36" header="0.31" footer="0.3"/>
  <pageSetup paperSize="9" orientation="portrait" horizontalDpi="180" verticalDpi="18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57"/>
  <sheetViews>
    <sheetView zoomScaleNormal="100" workbookViewId="0">
      <selection activeCell="D34" sqref="D34:E34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5" customHeight="1">
      <c r="A2" s="20" t="s">
        <v>110</v>
      </c>
      <c r="C2" s="8"/>
    </row>
    <row r="3" spans="1:3" ht="15.75">
      <c r="A3" s="17" t="s">
        <v>70</v>
      </c>
      <c r="C3" s="8">
        <v>2380.5</v>
      </c>
    </row>
    <row r="4" spans="1:3" ht="18" customHeight="1">
      <c r="A4" s="18" t="s">
        <v>44</v>
      </c>
      <c r="B4" s="18" t="s">
        <v>42</v>
      </c>
      <c r="C4" s="19" t="s">
        <v>43</v>
      </c>
    </row>
    <row r="5" spans="1:3" ht="16.5" customHeight="1">
      <c r="A5" s="66" t="s">
        <v>119</v>
      </c>
      <c r="B5" s="67"/>
      <c r="C5" s="68"/>
    </row>
    <row r="6" spans="1:3" ht="16.5" customHeight="1">
      <c r="A6" s="56" t="s">
        <v>4</v>
      </c>
      <c r="B6" s="57"/>
      <c r="C6" s="22">
        <f>'[1]ул.1Мая 149'!$C$36</f>
        <v>37529.509999999995</v>
      </c>
    </row>
    <row r="7" spans="1:3" ht="15" customHeight="1">
      <c r="A7" s="58" t="s">
        <v>0</v>
      </c>
      <c r="B7" s="59"/>
      <c r="C7" s="22">
        <f>'[1]ул.1Мая 149'!$C$37</f>
        <v>48558.97</v>
      </c>
    </row>
    <row r="8" spans="1:3" ht="17.25" customHeight="1">
      <c r="A8" s="60" t="s">
        <v>5</v>
      </c>
      <c r="B8" s="61"/>
      <c r="C8" s="27">
        <f>C6-C7</f>
        <v>-11029.460000000006</v>
      </c>
    </row>
    <row r="9" spans="1:3" ht="15.75">
      <c r="A9" s="14" t="s">
        <v>2</v>
      </c>
      <c r="B9" s="15"/>
      <c r="C9" s="21">
        <v>266497.65999999997</v>
      </c>
    </row>
    <row r="10" spans="1:3" ht="15.75">
      <c r="A10" s="14" t="s">
        <v>3</v>
      </c>
      <c r="B10" s="15"/>
      <c r="C10" s="9">
        <v>136874.82999999999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4593.95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>
        <v>2820.13</v>
      </c>
    </row>
    <row r="20" spans="1:3">
      <c r="A20" s="41" t="s">
        <v>59</v>
      </c>
      <c r="B20" s="44" t="s">
        <v>32</v>
      </c>
      <c r="C20" s="43">
        <v>1079.92</v>
      </c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>
        <v>693.9</v>
      </c>
    </row>
    <row r="23" spans="1:3" ht="15.75">
      <c r="A23" s="28">
        <v>2</v>
      </c>
      <c r="B23" s="29" t="s">
        <v>8</v>
      </c>
      <c r="C23" s="30">
        <f>C24+C25+C26+C27+C28+C29+C30+C31</f>
        <v>69809.718000000008</v>
      </c>
    </row>
    <row r="24" spans="1:3">
      <c r="A24" s="41" t="s">
        <v>62</v>
      </c>
      <c r="B24" s="42" t="s">
        <v>28</v>
      </c>
      <c r="C24" s="42">
        <v>2470.71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1572.3579999999999</v>
      </c>
    </row>
    <row r="27" spans="1:3">
      <c r="A27" s="41" t="s">
        <v>65</v>
      </c>
      <c r="B27" s="42" t="s">
        <v>31</v>
      </c>
      <c r="C27" s="42"/>
    </row>
    <row r="28" spans="1:3">
      <c r="A28" s="41" t="s">
        <v>66</v>
      </c>
      <c r="B28" s="42" t="s">
        <v>25</v>
      </c>
      <c r="C28" s="42">
        <v>63579.27</v>
      </c>
    </row>
    <row r="29" spans="1:3">
      <c r="A29" s="41" t="s">
        <v>67</v>
      </c>
      <c r="B29" s="42" t="s">
        <v>7</v>
      </c>
      <c r="C29" s="43">
        <v>2187.38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20383.7</v>
      </c>
    </row>
    <row r="33" spans="1:5" ht="15.75">
      <c r="A33" s="31">
        <v>4</v>
      </c>
      <c r="B33" s="32" t="s">
        <v>40</v>
      </c>
      <c r="C33" s="32"/>
    </row>
    <row r="34" spans="1:5" ht="47.25" customHeight="1">
      <c r="A34" s="34">
        <v>5</v>
      </c>
      <c r="B34" s="35" t="s">
        <v>49</v>
      </c>
      <c r="C34" s="32">
        <v>14128.73</v>
      </c>
    </row>
    <row r="35" spans="1:5" ht="15.75">
      <c r="A35" s="62" t="s">
        <v>51</v>
      </c>
      <c r="B35" s="63"/>
      <c r="C35" s="33">
        <f>C12+C23+C32+C33+C34</f>
        <v>108916.098</v>
      </c>
    </row>
    <row r="36" spans="1:5" ht="15.75" customHeight="1">
      <c r="A36" s="56" t="s">
        <v>10</v>
      </c>
      <c r="B36" s="57"/>
      <c r="C36" s="21">
        <f>C9-C35+C6</f>
        <v>195111.07199999999</v>
      </c>
    </row>
    <row r="37" spans="1:5" ht="15.75" customHeight="1">
      <c r="A37" s="14" t="s">
        <v>1</v>
      </c>
      <c r="B37" s="38"/>
      <c r="C37" s="21">
        <f>C9-C10+C7</f>
        <v>178181.8</v>
      </c>
    </row>
    <row r="38" spans="1:5" ht="16.5" customHeight="1">
      <c r="A38" s="64" t="s">
        <v>11</v>
      </c>
      <c r="B38" s="65"/>
      <c r="C38" s="33">
        <f>C36-C37</f>
        <v>16929.271999999997</v>
      </c>
    </row>
    <row r="39" spans="1:5" ht="15.75">
      <c r="A39" s="69" t="s">
        <v>120</v>
      </c>
      <c r="B39" s="69"/>
      <c r="C39" s="69"/>
    </row>
    <row r="40" spans="1:5" ht="15.75">
      <c r="A40" s="70" t="s">
        <v>121</v>
      </c>
      <c r="B40" s="70"/>
      <c r="C40" s="33">
        <f>'[1]ул.1Мая 149'!$C$47</f>
        <v>39999.549999999996</v>
      </c>
    </row>
    <row r="41" spans="1:5" ht="15.75">
      <c r="A41" s="1" t="s">
        <v>122</v>
      </c>
      <c r="B41" s="47"/>
      <c r="C41" s="21">
        <f>C42+C43</f>
        <v>95632.61</v>
      </c>
      <c r="D41" s="37"/>
      <c r="E41" s="37"/>
    </row>
    <row r="42" spans="1:5" ht="15.75">
      <c r="A42" s="1"/>
      <c r="B42" s="9" t="s">
        <v>123</v>
      </c>
      <c r="C42" s="21">
        <v>0</v>
      </c>
      <c r="D42" s="37"/>
      <c r="E42" s="37"/>
    </row>
    <row r="43" spans="1:5" ht="15.75">
      <c r="A43" s="1"/>
      <c r="B43" s="48" t="s">
        <v>124</v>
      </c>
      <c r="C43" s="21">
        <v>95632.61</v>
      </c>
      <c r="D43" s="37"/>
      <c r="E43" s="37"/>
    </row>
    <row r="44" spans="1:5" ht="15.75">
      <c r="A44" s="1" t="s">
        <v>125</v>
      </c>
      <c r="B44" s="47"/>
      <c r="C44" s="21">
        <f>C45+C46</f>
        <v>48647.68</v>
      </c>
      <c r="D44" s="13"/>
      <c r="E44" s="13"/>
    </row>
    <row r="45" spans="1:5" ht="15.75">
      <c r="A45" s="9"/>
      <c r="B45" s="9" t="s">
        <v>123</v>
      </c>
      <c r="C45" s="21">
        <v>6318.47</v>
      </c>
      <c r="D45" s="13"/>
      <c r="E45" s="13"/>
    </row>
    <row r="46" spans="1:5" ht="15.75">
      <c r="A46" s="9"/>
      <c r="B46" s="48" t="s">
        <v>124</v>
      </c>
      <c r="C46" s="9">
        <v>42329.21</v>
      </c>
      <c r="D46" s="13"/>
      <c r="E46" s="13"/>
    </row>
    <row r="47" spans="1:5" ht="15.75">
      <c r="A47" s="53" t="s">
        <v>126</v>
      </c>
      <c r="B47" s="53"/>
      <c r="C47" s="33">
        <f>C40+C41-C44</f>
        <v>86984.48000000001</v>
      </c>
      <c r="D47" s="13"/>
      <c r="E47" s="13"/>
    </row>
    <row r="48" spans="1:5" ht="15.75">
      <c r="A48" s="8"/>
      <c r="B48" s="8"/>
      <c r="C48" s="8"/>
      <c r="D48" s="13"/>
      <c r="E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33" bottom="0.28000000000000003" header="0.31" footer="0.3"/>
  <pageSetup paperSize="9" orientation="portrait" horizontalDpi="180" verticalDpi="1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57"/>
  <sheetViews>
    <sheetView zoomScaleNormal="100" workbookViewId="0">
      <selection activeCell="F46" sqref="F46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5" customHeight="1">
      <c r="A2" s="20" t="s">
        <v>111</v>
      </c>
      <c r="C2" s="8"/>
    </row>
    <row r="3" spans="1:3" ht="15.75">
      <c r="A3" s="17" t="s">
        <v>70</v>
      </c>
      <c r="C3" s="8">
        <v>929.8</v>
      </c>
    </row>
    <row r="4" spans="1:3" ht="18" customHeight="1">
      <c r="A4" s="18" t="s">
        <v>44</v>
      </c>
      <c r="B4" s="18" t="s">
        <v>42</v>
      </c>
      <c r="C4" s="19" t="s">
        <v>43</v>
      </c>
    </row>
    <row r="5" spans="1:3" ht="17.25" customHeight="1">
      <c r="A5" s="66" t="s">
        <v>119</v>
      </c>
      <c r="B5" s="67"/>
      <c r="C5" s="68"/>
    </row>
    <row r="6" spans="1:3" ht="17.25" customHeight="1">
      <c r="A6" s="56" t="s">
        <v>4</v>
      </c>
      <c r="B6" s="57"/>
      <c r="C6" s="22">
        <f>'[1]ул.1Мая 151'!$C$36</f>
        <v>13631.500000000004</v>
      </c>
    </row>
    <row r="7" spans="1:3" ht="15.75" customHeight="1">
      <c r="A7" s="58" t="s">
        <v>0</v>
      </c>
      <c r="B7" s="59"/>
      <c r="C7" s="22">
        <f>'[1]ул.1Мая 151'!$C$37</f>
        <v>19284.5</v>
      </c>
    </row>
    <row r="8" spans="1:3" ht="15.75" customHeight="1">
      <c r="A8" s="60" t="s">
        <v>5</v>
      </c>
      <c r="B8" s="61"/>
      <c r="C8" s="27">
        <f>C6-C7</f>
        <v>-5652.9999999999964</v>
      </c>
    </row>
    <row r="9" spans="1:3" ht="15.75">
      <c r="A9" s="14" t="s">
        <v>2</v>
      </c>
      <c r="B9" s="15"/>
      <c r="C9" s="21">
        <v>113880</v>
      </c>
    </row>
    <row r="10" spans="1:3" ht="15.75">
      <c r="A10" s="14" t="s">
        <v>3</v>
      </c>
      <c r="B10" s="15"/>
      <c r="C10" s="9">
        <v>99740.91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178.72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>
        <v>111.37</v>
      </c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>
        <v>67.349999999999994</v>
      </c>
    </row>
    <row r="23" spans="1:3" ht="15.75">
      <c r="A23" s="28">
        <v>2</v>
      </c>
      <c r="B23" s="29" t="s">
        <v>8</v>
      </c>
      <c r="C23" s="30">
        <f>C24+C25+C26+C27+C28+C29+C30+C31</f>
        <v>51054.89</v>
      </c>
    </row>
    <row r="24" spans="1:3">
      <c r="A24" s="41" t="s">
        <v>62</v>
      </c>
      <c r="B24" s="42" t="s">
        <v>28</v>
      </c>
      <c r="C24" s="42">
        <v>20907.79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/>
    </row>
    <row r="27" spans="1:3">
      <c r="A27" s="41" t="s">
        <v>65</v>
      </c>
      <c r="B27" s="42" t="s">
        <v>31</v>
      </c>
      <c r="C27" s="42"/>
    </row>
    <row r="28" spans="1:3">
      <c r="A28" s="41" t="s">
        <v>66</v>
      </c>
      <c r="B28" s="42" t="s">
        <v>25</v>
      </c>
      <c r="C28" s="42">
        <v>27273.119999999999</v>
      </c>
    </row>
    <row r="29" spans="1:3">
      <c r="A29" s="41" t="s">
        <v>67</v>
      </c>
      <c r="B29" s="42" t="s">
        <v>7</v>
      </c>
      <c r="C29" s="43">
        <v>2355.64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>
        <v>518.34</v>
      </c>
    </row>
    <row r="32" spans="1:3" ht="15.75">
      <c r="A32" s="31">
        <v>3</v>
      </c>
      <c r="B32" s="32" t="s">
        <v>39</v>
      </c>
      <c r="C32" s="33">
        <v>8541.01</v>
      </c>
    </row>
    <row r="33" spans="1:3" ht="15.75">
      <c r="A33" s="31">
        <v>4</v>
      </c>
      <c r="B33" s="32" t="s">
        <v>40</v>
      </c>
      <c r="C33" s="32"/>
    </row>
    <row r="34" spans="1:3" ht="48" customHeight="1">
      <c r="A34" s="34">
        <v>5</v>
      </c>
      <c r="B34" s="35" t="s">
        <v>49</v>
      </c>
      <c r="C34" s="32">
        <v>6060.69</v>
      </c>
    </row>
    <row r="35" spans="1:3" ht="15.75">
      <c r="A35" s="62" t="s">
        <v>51</v>
      </c>
      <c r="B35" s="63"/>
      <c r="C35" s="33">
        <f>C12+C23+C32+C33+C34</f>
        <v>65835.31</v>
      </c>
    </row>
    <row r="36" spans="1:3" ht="15.75" customHeight="1">
      <c r="A36" s="56" t="s">
        <v>10</v>
      </c>
      <c r="B36" s="57"/>
      <c r="C36" s="21">
        <f>C9-C35+C6</f>
        <v>61676.19</v>
      </c>
    </row>
    <row r="37" spans="1:3" ht="15.75" customHeight="1">
      <c r="A37" s="14" t="s">
        <v>1</v>
      </c>
      <c r="B37" s="38"/>
      <c r="C37" s="21">
        <f>C9-C10+C7</f>
        <v>33423.589999999997</v>
      </c>
    </row>
    <row r="38" spans="1:3" ht="17.25" customHeight="1">
      <c r="A38" s="60" t="s">
        <v>11</v>
      </c>
      <c r="B38" s="61"/>
      <c r="C38" s="33">
        <f>C36-C37</f>
        <v>28252.600000000006</v>
      </c>
    </row>
    <row r="39" spans="1:3" ht="15" customHeight="1">
      <c r="A39" s="69" t="s">
        <v>120</v>
      </c>
      <c r="B39" s="69"/>
      <c r="C39" s="69"/>
    </row>
    <row r="40" spans="1:3" ht="15.75">
      <c r="A40" s="70" t="s">
        <v>121</v>
      </c>
      <c r="B40" s="70"/>
      <c r="C40" s="33">
        <f>'[1]ул.1Мая 151'!$C$47</f>
        <v>10817.36</v>
      </c>
    </row>
    <row r="41" spans="1:3" ht="15.75">
      <c r="A41" s="1" t="s">
        <v>122</v>
      </c>
      <c r="B41" s="47"/>
      <c r="C41" s="21">
        <f>C42+C43</f>
        <v>37653.15</v>
      </c>
    </row>
    <row r="42" spans="1:3" ht="14.25" customHeight="1">
      <c r="A42" s="1"/>
      <c r="B42" s="9" t="s">
        <v>123</v>
      </c>
      <c r="C42" s="21">
        <v>0</v>
      </c>
    </row>
    <row r="43" spans="1:3" ht="15.75">
      <c r="A43" s="1"/>
      <c r="B43" s="48" t="s">
        <v>124</v>
      </c>
      <c r="C43" s="21">
        <v>37653.15</v>
      </c>
    </row>
    <row r="44" spans="1:3" ht="15" customHeight="1">
      <c r="A44" s="1" t="s">
        <v>125</v>
      </c>
      <c r="B44" s="47"/>
      <c r="C44" s="21">
        <f>C45+C46</f>
        <v>34651.49</v>
      </c>
    </row>
    <row r="45" spans="1:3" ht="15.75">
      <c r="A45" s="9"/>
      <c r="B45" s="9" t="s">
        <v>123</v>
      </c>
      <c r="C45" s="21">
        <v>2591.98</v>
      </c>
    </row>
    <row r="46" spans="1:3" ht="15.75">
      <c r="A46" s="9"/>
      <c r="B46" s="48" t="s">
        <v>124</v>
      </c>
      <c r="C46" s="9">
        <v>32059.51</v>
      </c>
    </row>
    <row r="47" spans="1:3" ht="15.75">
      <c r="A47" s="53" t="s">
        <v>126</v>
      </c>
      <c r="B47" s="53"/>
      <c r="C47" s="33">
        <f>C40+C41-C44</f>
        <v>13819.020000000004</v>
      </c>
    </row>
    <row r="48" spans="1:3" ht="15.75">
      <c r="A48" s="8"/>
      <c r="B48" s="8"/>
      <c r="C48" s="8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" bottom="0.34" header="0.31" footer="0.3"/>
  <pageSetup paperSize="9" orientation="portrait" horizontalDpi="180" verticalDpi="18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57"/>
  <sheetViews>
    <sheetView zoomScaleNormal="100" workbookViewId="0">
      <selection activeCell="E1" sqref="E1:U2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5" customHeight="1">
      <c r="A2" s="20" t="s">
        <v>112</v>
      </c>
      <c r="C2" s="8"/>
    </row>
    <row r="3" spans="1:3" ht="15" customHeight="1">
      <c r="A3" s="17" t="s">
        <v>70</v>
      </c>
      <c r="C3" s="8">
        <v>1100.5999999999999</v>
      </c>
    </row>
    <row r="4" spans="1:3" ht="18" customHeight="1">
      <c r="A4" s="18" t="s">
        <v>44</v>
      </c>
      <c r="B4" s="18" t="s">
        <v>42</v>
      </c>
      <c r="C4" s="19" t="s">
        <v>43</v>
      </c>
    </row>
    <row r="5" spans="1:3" ht="17.25" customHeight="1">
      <c r="A5" s="66" t="s">
        <v>119</v>
      </c>
      <c r="B5" s="67"/>
      <c r="C5" s="68"/>
    </row>
    <row r="6" spans="1:3" ht="15.75" customHeight="1">
      <c r="A6" s="56" t="s">
        <v>4</v>
      </c>
      <c r="B6" s="57"/>
      <c r="C6" s="22">
        <f>'[1]ул.1Мая 153'!$C$36</f>
        <v>26464.31</v>
      </c>
    </row>
    <row r="7" spans="1:3" ht="15.75" customHeight="1">
      <c r="A7" s="58" t="s">
        <v>0</v>
      </c>
      <c r="B7" s="59"/>
      <c r="C7" s="22">
        <f>'[1]ул.1Мая 153'!$C$37</f>
        <v>16976.050000000003</v>
      </c>
    </row>
    <row r="8" spans="1:3" ht="16.5" customHeight="1">
      <c r="A8" s="64" t="s">
        <v>5</v>
      </c>
      <c r="B8" s="65"/>
      <c r="C8" s="27">
        <f>C6-C7</f>
        <v>9488.2599999999984</v>
      </c>
    </row>
    <row r="9" spans="1:3" ht="15.75">
      <c r="A9" s="14" t="s">
        <v>2</v>
      </c>
      <c r="B9" s="15"/>
      <c r="C9" s="21">
        <v>131748</v>
      </c>
    </row>
    <row r="10" spans="1:3" ht="15.75">
      <c r="A10" s="14" t="s">
        <v>3</v>
      </c>
      <c r="B10" s="15"/>
      <c r="C10" s="9">
        <v>119444.8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4063.9700000000003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>
        <v>1116.52</v>
      </c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>
        <v>1084.8599999999999</v>
      </c>
    </row>
    <row r="21" spans="1:3">
      <c r="A21" s="41" t="s">
        <v>60</v>
      </c>
      <c r="B21" s="44" t="s">
        <v>48</v>
      </c>
      <c r="C21" s="42">
        <v>437.46</v>
      </c>
    </row>
    <row r="22" spans="1:3">
      <c r="A22" s="41" t="s">
        <v>61</v>
      </c>
      <c r="B22" s="44" t="s">
        <v>41</v>
      </c>
      <c r="C22" s="42">
        <v>1425.13</v>
      </c>
    </row>
    <row r="23" spans="1:3" ht="15.75">
      <c r="A23" s="28">
        <v>2</v>
      </c>
      <c r="B23" s="29" t="s">
        <v>8</v>
      </c>
      <c r="C23" s="30">
        <f>C24+C25+C26+C27+C28+C29+C30+C31</f>
        <v>39683.96</v>
      </c>
    </row>
    <row r="24" spans="1:3">
      <c r="A24" s="41" t="s">
        <v>62</v>
      </c>
      <c r="B24" s="42" t="s">
        <v>28</v>
      </c>
      <c r="C24" s="42">
        <v>4126.99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859.04</v>
      </c>
    </row>
    <row r="27" spans="1:3">
      <c r="A27" s="41" t="s">
        <v>65</v>
      </c>
      <c r="B27" s="42" t="s">
        <v>31</v>
      </c>
      <c r="C27" s="42"/>
    </row>
    <row r="28" spans="1:3">
      <c r="A28" s="41" t="s">
        <v>66</v>
      </c>
      <c r="B28" s="42" t="s">
        <v>25</v>
      </c>
      <c r="C28" s="42">
        <v>31552.82</v>
      </c>
    </row>
    <row r="29" spans="1:3">
      <c r="A29" s="41" t="s">
        <v>67</v>
      </c>
      <c r="B29" s="42" t="s">
        <v>7</v>
      </c>
      <c r="C29" s="43">
        <v>2696.86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>
        <v>448.25</v>
      </c>
    </row>
    <row r="32" spans="1:3" ht="15.75">
      <c r="A32" s="31">
        <v>3</v>
      </c>
      <c r="B32" s="32" t="s">
        <v>39</v>
      </c>
      <c r="C32" s="33">
        <v>9879.2199999999993</v>
      </c>
    </row>
    <row r="33" spans="1:5" ht="15.75">
      <c r="A33" s="31">
        <v>4</v>
      </c>
      <c r="B33" s="32" t="s">
        <v>40</v>
      </c>
      <c r="C33" s="32"/>
    </row>
    <row r="34" spans="1:5" ht="46.5" customHeight="1">
      <c r="A34" s="34">
        <v>5</v>
      </c>
      <c r="B34" s="35" t="s">
        <v>49</v>
      </c>
      <c r="C34" s="32">
        <v>7011.74</v>
      </c>
    </row>
    <row r="35" spans="1:5" ht="15.75">
      <c r="A35" s="62" t="s">
        <v>51</v>
      </c>
      <c r="B35" s="63"/>
      <c r="C35" s="33">
        <f>C12+C23+C32+C33+C34</f>
        <v>60638.89</v>
      </c>
    </row>
    <row r="36" spans="1:5" ht="15.75" customHeight="1">
      <c r="A36" s="56" t="s">
        <v>10</v>
      </c>
      <c r="B36" s="57"/>
      <c r="C36" s="21">
        <f>C9-C35+C6</f>
        <v>97573.42</v>
      </c>
    </row>
    <row r="37" spans="1:5" ht="15.75" customHeight="1">
      <c r="A37" s="14" t="s">
        <v>1</v>
      </c>
      <c r="B37" s="38"/>
      <c r="C37" s="21">
        <f>C9-C10+C7</f>
        <v>29279.25</v>
      </c>
    </row>
    <row r="38" spans="1:5" ht="15.75" customHeight="1">
      <c r="A38" s="64" t="s">
        <v>11</v>
      </c>
      <c r="B38" s="65"/>
      <c r="C38" s="33">
        <f>C36-C37</f>
        <v>68294.17</v>
      </c>
    </row>
    <row r="39" spans="1:5" ht="15" customHeight="1">
      <c r="A39" s="69" t="s">
        <v>120</v>
      </c>
      <c r="B39" s="69"/>
      <c r="C39" s="69"/>
    </row>
    <row r="40" spans="1:5" ht="15.75">
      <c r="A40" s="70" t="s">
        <v>121</v>
      </c>
      <c r="B40" s="70"/>
      <c r="C40" s="33">
        <f>'[1]ул.1Мая 153'!$C$47</f>
        <v>7708.1399999999994</v>
      </c>
    </row>
    <row r="41" spans="1:5" ht="15" customHeight="1">
      <c r="A41" s="1" t="s">
        <v>122</v>
      </c>
      <c r="B41" s="47"/>
      <c r="C41" s="21">
        <f>C42+C43</f>
        <v>47519.78</v>
      </c>
      <c r="E41" s="37"/>
    </row>
    <row r="42" spans="1:5" ht="12.75" customHeight="1">
      <c r="A42" s="1"/>
      <c r="B42" s="9" t="s">
        <v>123</v>
      </c>
      <c r="C42" s="21">
        <v>0</v>
      </c>
      <c r="E42" s="37"/>
    </row>
    <row r="43" spans="1:5" ht="12.75" customHeight="1">
      <c r="A43" s="1"/>
      <c r="B43" s="48" t="s">
        <v>124</v>
      </c>
      <c r="C43" s="21">
        <v>47519.78</v>
      </c>
      <c r="E43" s="37"/>
    </row>
    <row r="44" spans="1:5" ht="15.75">
      <c r="A44" s="1" t="s">
        <v>125</v>
      </c>
      <c r="B44" s="47"/>
      <c r="C44" s="21">
        <f>C45+C46</f>
        <v>50485.09</v>
      </c>
      <c r="E44" s="13"/>
    </row>
    <row r="45" spans="1:5" ht="15.75">
      <c r="A45" s="9"/>
      <c r="B45" s="9" t="s">
        <v>123</v>
      </c>
      <c r="C45" s="21">
        <v>1285.25</v>
      </c>
      <c r="E45" s="13"/>
    </row>
    <row r="46" spans="1:5" ht="15.75">
      <c r="A46" s="9"/>
      <c r="B46" s="48" t="s">
        <v>124</v>
      </c>
      <c r="C46" s="9">
        <v>49199.839999999997</v>
      </c>
      <c r="E46" s="13"/>
    </row>
    <row r="47" spans="1:5" ht="15.75">
      <c r="A47" s="53" t="s">
        <v>126</v>
      </c>
      <c r="B47" s="53"/>
      <c r="C47" s="33">
        <f>C40+C41-C44</f>
        <v>4742.8300000000017</v>
      </c>
      <c r="E47" s="13"/>
    </row>
    <row r="48" spans="1:5" ht="15.75">
      <c r="A48" s="8"/>
      <c r="B48" s="8"/>
      <c r="C48" s="8"/>
      <c r="E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38" bottom="0.3" header="0.31" footer="0.3"/>
  <pageSetup paperSize="9" orientation="portrait" horizontalDpi="180" verticalDpi="18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C57"/>
  <sheetViews>
    <sheetView zoomScaleNormal="100" workbookViewId="0">
      <selection activeCell="E1" sqref="E1:V1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6.5" customHeight="1">
      <c r="A2" s="20" t="s">
        <v>113</v>
      </c>
      <c r="C2" s="8"/>
    </row>
    <row r="3" spans="1:3" ht="15.75">
      <c r="A3" s="17" t="s">
        <v>70</v>
      </c>
      <c r="C3" s="8">
        <v>860.6</v>
      </c>
    </row>
    <row r="4" spans="1:3" ht="17.25" customHeight="1">
      <c r="A4" s="18" t="s">
        <v>44</v>
      </c>
      <c r="B4" s="18" t="s">
        <v>42</v>
      </c>
      <c r="C4" s="19" t="s">
        <v>43</v>
      </c>
    </row>
    <row r="5" spans="1:3" ht="15" customHeight="1">
      <c r="A5" s="66" t="s">
        <v>119</v>
      </c>
      <c r="B5" s="67"/>
      <c r="C5" s="68"/>
    </row>
    <row r="6" spans="1:3" ht="18" customHeight="1">
      <c r="A6" s="56" t="s">
        <v>4</v>
      </c>
      <c r="B6" s="57"/>
      <c r="C6" s="22">
        <f>'[1]ул.1Мая 155'!$C$36</f>
        <v>17766.239999999998</v>
      </c>
    </row>
    <row r="7" spans="1:3" ht="18" customHeight="1">
      <c r="A7" s="58" t="s">
        <v>0</v>
      </c>
      <c r="B7" s="59"/>
      <c r="C7" s="22">
        <f>'[1]ул.1Мая 155'!$C$37</f>
        <v>17366.87</v>
      </c>
    </row>
    <row r="8" spans="1:3" ht="18" customHeight="1">
      <c r="A8" s="60" t="s">
        <v>5</v>
      </c>
      <c r="B8" s="61"/>
      <c r="C8" s="27">
        <f>C6-C7</f>
        <v>399.36999999999898</v>
      </c>
    </row>
    <row r="9" spans="1:3" ht="15.75">
      <c r="A9" s="14" t="s">
        <v>2</v>
      </c>
      <c r="B9" s="15"/>
      <c r="C9" s="21">
        <v>104937.72</v>
      </c>
    </row>
    <row r="10" spans="1:3" ht="15.75">
      <c r="A10" s="14" t="s">
        <v>3</v>
      </c>
      <c r="B10" s="15"/>
      <c r="C10" s="9">
        <v>96910.52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11832.460000000001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>
        <v>93.85</v>
      </c>
    </row>
    <row r="19" spans="1:3">
      <c r="A19" s="41" t="s">
        <v>58</v>
      </c>
      <c r="B19" s="44" t="s">
        <v>46</v>
      </c>
      <c r="C19" s="42">
        <v>385.84</v>
      </c>
    </row>
    <row r="20" spans="1:3">
      <c r="A20" s="41" t="s">
        <v>59</v>
      </c>
      <c r="B20" s="44" t="s">
        <v>32</v>
      </c>
      <c r="C20" s="43">
        <v>11352.77</v>
      </c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47496.560000000005</v>
      </c>
    </row>
    <row r="24" spans="1:3">
      <c r="A24" s="41" t="s">
        <v>62</v>
      </c>
      <c r="B24" s="42" t="s">
        <v>28</v>
      </c>
      <c r="C24" s="42">
        <v>19889.77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/>
    </row>
    <row r="27" spans="1:3">
      <c r="A27" s="41" t="s">
        <v>65</v>
      </c>
      <c r="B27" s="42" t="s">
        <v>31</v>
      </c>
      <c r="C27" s="42"/>
    </row>
    <row r="28" spans="1:3">
      <c r="A28" s="41" t="s">
        <v>66</v>
      </c>
      <c r="B28" s="42" t="s">
        <v>25</v>
      </c>
      <c r="C28" s="42">
        <v>25165.61</v>
      </c>
    </row>
    <row r="29" spans="1:3">
      <c r="A29" s="41" t="s">
        <v>67</v>
      </c>
      <c r="B29" s="42" t="s">
        <v>7</v>
      </c>
      <c r="C29" s="43">
        <v>2441.1799999999998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7882.05</v>
      </c>
    </row>
    <row r="33" spans="1:3" ht="15.75">
      <c r="A33" s="31">
        <v>4</v>
      </c>
      <c r="B33" s="32" t="s">
        <v>40</v>
      </c>
      <c r="C33" s="32"/>
    </row>
    <row r="34" spans="1:3" ht="46.5" customHeight="1">
      <c r="A34" s="34">
        <v>5</v>
      </c>
      <c r="B34" s="35" t="s">
        <v>49</v>
      </c>
      <c r="C34" s="32">
        <v>5592.36</v>
      </c>
    </row>
    <row r="35" spans="1:3" ht="15.75">
      <c r="A35" s="62" t="s">
        <v>51</v>
      </c>
      <c r="B35" s="63"/>
      <c r="C35" s="33">
        <f>C12+C23+C32+C33+C34</f>
        <v>72803.430000000008</v>
      </c>
    </row>
    <row r="36" spans="1:3" ht="15.75" customHeight="1">
      <c r="A36" s="56" t="s">
        <v>10</v>
      </c>
      <c r="B36" s="57"/>
      <c r="C36" s="21">
        <f>C9-C35+C6</f>
        <v>49900.529999999992</v>
      </c>
    </row>
    <row r="37" spans="1:3" ht="15.75" customHeight="1">
      <c r="A37" s="14" t="s">
        <v>1</v>
      </c>
      <c r="B37" s="38"/>
      <c r="C37" s="21">
        <f>C9-C10+C7</f>
        <v>25394.069999999996</v>
      </c>
    </row>
    <row r="38" spans="1:3" ht="17.25" customHeight="1">
      <c r="A38" s="60" t="s">
        <v>11</v>
      </c>
      <c r="B38" s="61"/>
      <c r="C38" s="33">
        <f>C36-C37</f>
        <v>24506.459999999995</v>
      </c>
    </row>
    <row r="39" spans="1:3" ht="15.75">
      <c r="A39" s="69" t="s">
        <v>120</v>
      </c>
      <c r="B39" s="69"/>
      <c r="C39" s="69"/>
    </row>
    <row r="40" spans="1:3" ht="15" customHeight="1">
      <c r="A40" s="70" t="s">
        <v>121</v>
      </c>
      <c r="B40" s="70"/>
      <c r="C40" s="33">
        <f>'[1]ул.1Мая 155'!$C$47</f>
        <v>8861.4199999999983</v>
      </c>
    </row>
    <row r="41" spans="1:3" ht="15.75">
      <c r="A41" s="1" t="s">
        <v>122</v>
      </c>
      <c r="B41" s="47"/>
      <c r="C41" s="21">
        <f>C42+C43</f>
        <v>28400.91</v>
      </c>
    </row>
    <row r="42" spans="1:3" ht="14.25" customHeight="1">
      <c r="A42" s="1"/>
      <c r="B42" s="9" t="s">
        <v>123</v>
      </c>
      <c r="C42" s="21">
        <v>0</v>
      </c>
    </row>
    <row r="43" spans="1:3" ht="15.75">
      <c r="A43" s="1"/>
      <c r="B43" s="48" t="s">
        <v>124</v>
      </c>
      <c r="C43" s="21">
        <v>28400.91</v>
      </c>
    </row>
    <row r="44" spans="1:3" ht="15.75">
      <c r="A44" s="1" t="s">
        <v>125</v>
      </c>
      <c r="B44" s="47"/>
      <c r="C44" s="21">
        <f>C45+C46</f>
        <v>35016.910000000003</v>
      </c>
    </row>
    <row r="45" spans="1:3" ht="14.25" customHeight="1">
      <c r="A45" s="9"/>
      <c r="B45" s="9" t="s">
        <v>123</v>
      </c>
      <c r="C45" s="21">
        <v>3524.17</v>
      </c>
    </row>
    <row r="46" spans="1:3" ht="15" customHeight="1">
      <c r="A46" s="9"/>
      <c r="B46" s="48" t="s">
        <v>124</v>
      </c>
      <c r="C46" s="9">
        <v>31492.74</v>
      </c>
    </row>
    <row r="47" spans="1:3" ht="15.75">
      <c r="A47" s="53" t="s">
        <v>126</v>
      </c>
      <c r="B47" s="53"/>
      <c r="C47" s="33">
        <f>C40+C41-C44</f>
        <v>2245.4199999999983</v>
      </c>
    </row>
    <row r="48" spans="1:3" ht="14.25" customHeight="1">
      <c r="A48" s="8"/>
      <c r="B48" s="8"/>
      <c r="C48" s="8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38" bottom="0.36" header="0.31" footer="0.3"/>
  <pageSetup paperSize="9" orientation="portrait" horizontalDpi="180" verticalDpi="18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57"/>
  <sheetViews>
    <sheetView zoomScaleNormal="100" workbookViewId="0">
      <selection activeCell="K40" sqref="K40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5.75" customHeight="1">
      <c r="A2" s="20" t="s">
        <v>114</v>
      </c>
      <c r="C2" s="8"/>
    </row>
    <row r="3" spans="1:3" ht="11.25" customHeight="1">
      <c r="A3" s="17" t="s">
        <v>70</v>
      </c>
      <c r="C3" s="8">
        <v>850.3</v>
      </c>
    </row>
    <row r="4" spans="1:3" ht="18" customHeight="1">
      <c r="A4" s="18" t="s">
        <v>44</v>
      </c>
      <c r="B4" s="18" t="s">
        <v>42</v>
      </c>
      <c r="C4" s="19" t="s">
        <v>43</v>
      </c>
    </row>
    <row r="5" spans="1:3" ht="18.75" customHeight="1">
      <c r="A5" s="66" t="s">
        <v>119</v>
      </c>
      <c r="B5" s="67"/>
      <c r="C5" s="68"/>
    </row>
    <row r="6" spans="1:3" ht="15.75" customHeight="1">
      <c r="A6" s="56" t="s">
        <v>4</v>
      </c>
      <c r="B6" s="57"/>
      <c r="C6" s="22">
        <f>'[1]ул.1Мая 159'!$C$36</f>
        <v>8718.5599999999977</v>
      </c>
    </row>
    <row r="7" spans="1:3" ht="15.75" customHeight="1">
      <c r="A7" s="58" t="s">
        <v>0</v>
      </c>
      <c r="B7" s="59"/>
      <c r="C7" s="22">
        <f>'[1]ул.1Мая 159'!$C$37</f>
        <v>16940.71</v>
      </c>
    </row>
    <row r="8" spans="1:3" ht="15.75" customHeight="1">
      <c r="A8" s="60" t="s">
        <v>5</v>
      </c>
      <c r="B8" s="61"/>
      <c r="C8" s="27">
        <f>C6-C7</f>
        <v>-8222.1500000000015</v>
      </c>
    </row>
    <row r="9" spans="1:3" ht="15.75">
      <c r="A9" s="14" t="s">
        <v>2</v>
      </c>
      <c r="B9" s="15"/>
      <c r="C9" s="21">
        <v>102254</v>
      </c>
    </row>
    <row r="10" spans="1:3" ht="15.75">
      <c r="A10" s="14" t="s">
        <v>3</v>
      </c>
      <c r="B10" s="15"/>
      <c r="C10" s="9">
        <v>103157.3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9692.9000000000015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>
        <v>704.59</v>
      </c>
    </row>
    <row r="21" spans="1:3">
      <c r="A21" s="41" t="s">
        <v>60</v>
      </c>
      <c r="B21" s="44" t="s">
        <v>48</v>
      </c>
      <c r="C21" s="42">
        <v>8843.86</v>
      </c>
    </row>
    <row r="22" spans="1:3">
      <c r="A22" s="41" t="s">
        <v>61</v>
      </c>
      <c r="B22" s="44" t="s">
        <v>41</v>
      </c>
      <c r="C22" s="42">
        <v>144.44999999999999</v>
      </c>
    </row>
    <row r="23" spans="1:3" ht="15.75">
      <c r="A23" s="28">
        <v>2</v>
      </c>
      <c r="B23" s="29" t="s">
        <v>8</v>
      </c>
      <c r="C23" s="30">
        <f>C24+C25+C26+C27+C28+C29+C30+C31</f>
        <v>27026.69</v>
      </c>
    </row>
    <row r="24" spans="1:3">
      <c r="A24" s="41" t="s">
        <v>62</v>
      </c>
      <c r="B24" s="42" t="s">
        <v>28</v>
      </c>
      <c r="C24" s="42">
        <v>1370.58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708.95</v>
      </c>
    </row>
    <row r="27" spans="1:3">
      <c r="A27" s="41" t="s">
        <v>65</v>
      </c>
      <c r="B27" s="42" t="s">
        <v>31</v>
      </c>
      <c r="C27" s="42">
        <v>457.48</v>
      </c>
    </row>
    <row r="28" spans="1:3">
      <c r="A28" s="41" t="s">
        <v>66</v>
      </c>
      <c r="B28" s="42" t="s">
        <v>25</v>
      </c>
      <c r="C28" s="42">
        <v>24489.68</v>
      </c>
    </row>
    <row r="29" spans="1:3">
      <c r="A29" s="41" t="s">
        <v>67</v>
      </c>
      <c r="B29" s="42" t="s">
        <v>7</v>
      </c>
      <c r="C29" s="43"/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7665.68</v>
      </c>
    </row>
    <row r="33" spans="1:6" ht="15.75">
      <c r="A33" s="31">
        <v>4</v>
      </c>
      <c r="B33" s="32" t="s">
        <v>40</v>
      </c>
      <c r="C33" s="32"/>
    </row>
    <row r="34" spans="1:6" ht="50.25" customHeight="1">
      <c r="A34" s="34">
        <v>5</v>
      </c>
      <c r="B34" s="35" t="s">
        <v>49</v>
      </c>
      <c r="C34" s="32">
        <v>5442.15</v>
      </c>
    </row>
    <row r="35" spans="1:6" ht="15.75">
      <c r="A35" s="62" t="s">
        <v>51</v>
      </c>
      <c r="B35" s="63"/>
      <c r="C35" s="33">
        <f>C12+C23+C32+C33+C34</f>
        <v>49827.42</v>
      </c>
    </row>
    <row r="36" spans="1:6" ht="15.75" customHeight="1">
      <c r="A36" s="56" t="s">
        <v>10</v>
      </c>
      <c r="B36" s="57"/>
      <c r="C36" s="21">
        <f>C9-C35+C6</f>
        <v>61145.14</v>
      </c>
    </row>
    <row r="37" spans="1:6" ht="15.75" customHeight="1">
      <c r="A37" s="14" t="s">
        <v>1</v>
      </c>
      <c r="B37" s="38"/>
      <c r="C37" s="21">
        <f>C9-C10+C7</f>
        <v>16037.409999999996</v>
      </c>
    </row>
    <row r="38" spans="1:6" ht="13.5" customHeight="1">
      <c r="A38" s="64" t="s">
        <v>11</v>
      </c>
      <c r="B38" s="65"/>
      <c r="C38" s="33">
        <f>C36-C37</f>
        <v>45107.73</v>
      </c>
    </row>
    <row r="39" spans="1:6" ht="15.75">
      <c r="A39" s="69" t="s">
        <v>120</v>
      </c>
      <c r="B39" s="69"/>
      <c r="C39" s="69"/>
    </row>
    <row r="40" spans="1:6" ht="15.75">
      <c r="A40" s="70" t="s">
        <v>121</v>
      </c>
      <c r="B40" s="70"/>
      <c r="C40" s="33">
        <f>'[1]ул.1Мая 159'!$C$47</f>
        <v>3996.0699999999997</v>
      </c>
    </row>
    <row r="41" spans="1:6" ht="15.75">
      <c r="A41" s="1" t="s">
        <v>122</v>
      </c>
      <c r="B41" s="47"/>
      <c r="C41" s="21">
        <f>C42+C43</f>
        <v>22431.08</v>
      </c>
      <c r="E41" s="37"/>
      <c r="F41" s="37"/>
    </row>
    <row r="42" spans="1:6" ht="15.75">
      <c r="A42" s="1"/>
      <c r="B42" s="9" t="s">
        <v>123</v>
      </c>
      <c r="C42" s="21">
        <v>0</v>
      </c>
      <c r="E42" s="37"/>
      <c r="F42" s="37"/>
    </row>
    <row r="43" spans="1:6" ht="15.75">
      <c r="A43" s="1"/>
      <c r="B43" s="48" t="s">
        <v>124</v>
      </c>
      <c r="C43" s="21">
        <v>22431.08</v>
      </c>
      <c r="E43" s="37"/>
      <c r="F43" s="37"/>
    </row>
    <row r="44" spans="1:6" ht="15.75">
      <c r="A44" s="1" t="s">
        <v>125</v>
      </c>
      <c r="B44" s="47"/>
      <c r="C44" s="21">
        <f>C45+C46</f>
        <v>28963.68</v>
      </c>
      <c r="E44" s="13"/>
      <c r="F44" s="13"/>
    </row>
    <row r="45" spans="1:6" ht="15.75">
      <c r="A45" s="9"/>
      <c r="B45" s="9" t="s">
        <v>123</v>
      </c>
      <c r="C45" s="21">
        <v>1108.96</v>
      </c>
      <c r="E45" s="13"/>
      <c r="F45" s="13"/>
    </row>
    <row r="46" spans="1:6" ht="15.75">
      <c r="A46" s="9"/>
      <c r="B46" s="48" t="s">
        <v>124</v>
      </c>
      <c r="C46" s="9">
        <v>27854.720000000001</v>
      </c>
      <c r="E46" s="13"/>
      <c r="F46" s="13"/>
    </row>
    <row r="47" spans="1:6" ht="15.75">
      <c r="A47" s="53" t="s">
        <v>126</v>
      </c>
      <c r="B47" s="53"/>
      <c r="C47" s="33">
        <f>C40+C41-C44</f>
        <v>-2536.5299999999988</v>
      </c>
      <c r="E47" s="13"/>
      <c r="F47" s="13"/>
    </row>
    <row r="48" spans="1:6" ht="15.75">
      <c r="A48" s="8"/>
      <c r="B48" s="8"/>
      <c r="C48" s="8"/>
      <c r="E48" s="13"/>
      <c r="F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" bottom="0.36" header="0.31" footer="0.3"/>
  <pageSetup paperSize="9" orientation="portrait" horizontalDpi="180" verticalDpi="18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57"/>
  <sheetViews>
    <sheetView zoomScaleNormal="100" workbookViewId="0">
      <selection activeCell="F13" sqref="F13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5" customHeight="1">
      <c r="A2" s="20" t="s">
        <v>115</v>
      </c>
      <c r="C2" s="8"/>
    </row>
    <row r="3" spans="1:3" ht="15" customHeight="1">
      <c r="A3" s="17" t="s">
        <v>70</v>
      </c>
      <c r="C3" s="8">
        <v>1059.3</v>
      </c>
    </row>
    <row r="4" spans="1:3" ht="16.5" customHeight="1">
      <c r="A4" s="18" t="s">
        <v>44</v>
      </c>
      <c r="B4" s="18" t="s">
        <v>42</v>
      </c>
      <c r="C4" s="19" t="s">
        <v>43</v>
      </c>
    </row>
    <row r="5" spans="1:3" ht="15.75" customHeight="1">
      <c r="A5" s="66" t="s">
        <v>119</v>
      </c>
      <c r="B5" s="67"/>
      <c r="C5" s="68"/>
    </row>
    <row r="6" spans="1:3" ht="18" customHeight="1">
      <c r="A6" s="56" t="s">
        <v>4</v>
      </c>
      <c r="B6" s="57"/>
      <c r="C6" s="22">
        <f>'[1]ул.1Мая 160'!$C$36</f>
        <v>21570.97</v>
      </c>
    </row>
    <row r="7" spans="1:3" ht="18" customHeight="1">
      <c r="A7" s="58" t="s">
        <v>0</v>
      </c>
      <c r="B7" s="59"/>
      <c r="C7" s="22">
        <f>'[1]ул.1Мая 160'!$C$37</f>
        <v>23945.759999999998</v>
      </c>
    </row>
    <row r="8" spans="1:3" ht="18" customHeight="1">
      <c r="A8" s="60" t="s">
        <v>5</v>
      </c>
      <c r="B8" s="61"/>
      <c r="C8" s="27">
        <f>C6-C7</f>
        <v>-2374.7899999999972</v>
      </c>
    </row>
    <row r="9" spans="1:3" ht="15.75">
      <c r="A9" s="14" t="s">
        <v>2</v>
      </c>
      <c r="B9" s="15"/>
      <c r="C9" s="21">
        <v>119116.01</v>
      </c>
    </row>
    <row r="10" spans="1:3" ht="15.75">
      <c r="A10" s="14" t="s">
        <v>3</v>
      </c>
      <c r="B10" s="15"/>
      <c r="C10" s="9">
        <v>109288.78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6958.86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>
        <v>5947.53</v>
      </c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>
        <v>111.37</v>
      </c>
    </row>
    <row r="21" spans="1:3">
      <c r="A21" s="41" t="s">
        <v>60</v>
      </c>
      <c r="B21" s="44" t="s">
        <v>48</v>
      </c>
      <c r="C21" s="43">
        <v>179.6</v>
      </c>
    </row>
    <row r="22" spans="1:3">
      <c r="A22" s="41" t="s">
        <v>61</v>
      </c>
      <c r="B22" s="44" t="s">
        <v>41</v>
      </c>
      <c r="C22" s="42">
        <v>720.36</v>
      </c>
    </row>
    <row r="23" spans="1:3" ht="15.75">
      <c r="A23" s="28">
        <v>2</v>
      </c>
      <c r="B23" s="29" t="s">
        <v>8</v>
      </c>
      <c r="C23" s="30">
        <f>C24+C25+C26+C27+C28+C29+C30+C31</f>
        <v>43631.79</v>
      </c>
    </row>
    <row r="24" spans="1:3">
      <c r="A24" s="41" t="s">
        <v>62</v>
      </c>
      <c r="B24" s="42" t="s">
        <v>28</v>
      </c>
      <c r="C24" s="42">
        <v>14172.59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3">
        <v>610.29999999999995</v>
      </c>
    </row>
    <row r="27" spans="1:3">
      <c r="A27" s="41" t="s">
        <v>65</v>
      </c>
      <c r="B27" s="42" t="s">
        <v>31</v>
      </c>
      <c r="C27" s="42">
        <v>263.69</v>
      </c>
    </row>
    <row r="28" spans="1:3">
      <c r="A28" s="41" t="s">
        <v>66</v>
      </c>
      <c r="B28" s="42" t="s">
        <v>25</v>
      </c>
      <c r="C28" s="42">
        <v>28526.93</v>
      </c>
    </row>
    <row r="29" spans="1:3">
      <c r="A29" s="41" t="s">
        <v>67</v>
      </c>
      <c r="B29" s="42" t="s">
        <v>7</v>
      </c>
      <c r="C29" s="43"/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>
        <v>58.28</v>
      </c>
    </row>
    <row r="32" spans="1:3" ht="15.75">
      <c r="A32" s="31">
        <v>3</v>
      </c>
      <c r="B32" s="32" t="s">
        <v>39</v>
      </c>
      <c r="C32" s="33">
        <v>8934.35</v>
      </c>
    </row>
    <row r="33" spans="1:3" ht="15.75">
      <c r="A33" s="31">
        <v>4</v>
      </c>
      <c r="B33" s="32" t="s">
        <v>40</v>
      </c>
      <c r="C33" s="32"/>
    </row>
    <row r="34" spans="1:3" ht="46.5" customHeight="1">
      <c r="A34" s="34">
        <v>5</v>
      </c>
      <c r="B34" s="35" t="s">
        <v>49</v>
      </c>
      <c r="C34" s="32">
        <v>6339.32</v>
      </c>
    </row>
    <row r="35" spans="1:3" ht="15.75">
      <c r="A35" s="62" t="s">
        <v>51</v>
      </c>
      <c r="B35" s="63"/>
      <c r="C35" s="33">
        <f>C12+C23+C32+C33+C34</f>
        <v>65864.320000000007</v>
      </c>
    </row>
    <row r="36" spans="1:3" ht="15.75" customHeight="1">
      <c r="A36" s="56" t="s">
        <v>10</v>
      </c>
      <c r="B36" s="57"/>
      <c r="C36" s="21">
        <f>C9-C35+C6</f>
        <v>74822.659999999989</v>
      </c>
    </row>
    <row r="37" spans="1:3" ht="15.75" customHeight="1">
      <c r="A37" s="14" t="s">
        <v>1</v>
      </c>
      <c r="B37" s="38"/>
      <c r="C37" s="21">
        <f>C9-C10+C7</f>
        <v>33772.989999999991</v>
      </c>
    </row>
    <row r="38" spans="1:3" ht="15.75" customHeight="1">
      <c r="A38" s="64" t="s">
        <v>11</v>
      </c>
      <c r="B38" s="65"/>
      <c r="C38" s="33">
        <f>C36-C37</f>
        <v>41049.67</v>
      </c>
    </row>
    <row r="39" spans="1:3" ht="15.75">
      <c r="A39" s="69" t="s">
        <v>120</v>
      </c>
      <c r="B39" s="69"/>
      <c r="C39" s="69"/>
    </row>
    <row r="40" spans="1:3" ht="15.75">
      <c r="A40" s="70" t="s">
        <v>121</v>
      </c>
      <c r="B40" s="70"/>
      <c r="C40" s="33">
        <f>'[1]ул.1Мая 160'!$C$47</f>
        <v>10353.990000000002</v>
      </c>
    </row>
    <row r="41" spans="1:3" ht="15.75">
      <c r="A41" s="1" t="s">
        <v>122</v>
      </c>
      <c r="B41" s="47"/>
      <c r="C41" s="21">
        <f>C42+C43</f>
        <v>35422.39</v>
      </c>
    </row>
    <row r="42" spans="1:3" ht="15.75">
      <c r="A42" s="1"/>
      <c r="B42" s="9" t="s">
        <v>123</v>
      </c>
      <c r="C42" s="21">
        <v>0</v>
      </c>
    </row>
    <row r="43" spans="1:3" ht="15.75">
      <c r="A43" s="1"/>
      <c r="B43" s="48" t="s">
        <v>124</v>
      </c>
      <c r="C43" s="21">
        <v>35422.39</v>
      </c>
    </row>
    <row r="44" spans="1:3" ht="15.75">
      <c r="A44" s="1" t="s">
        <v>125</v>
      </c>
      <c r="B44" s="47"/>
      <c r="C44" s="21">
        <f>C45+C46</f>
        <v>40537.410000000003</v>
      </c>
    </row>
    <row r="45" spans="1:3" ht="15.75">
      <c r="A45" s="9"/>
      <c r="B45" s="9" t="s">
        <v>123</v>
      </c>
      <c r="C45" s="21">
        <v>3679.86</v>
      </c>
    </row>
    <row r="46" spans="1:3" ht="15.75">
      <c r="A46" s="9"/>
      <c r="B46" s="48" t="s">
        <v>124</v>
      </c>
      <c r="C46" s="9">
        <v>36857.550000000003</v>
      </c>
    </row>
    <row r="47" spans="1:3" ht="15.75">
      <c r="A47" s="53" t="s">
        <v>126</v>
      </c>
      <c r="B47" s="53"/>
      <c r="C47" s="33">
        <f>C40+C41-C44</f>
        <v>5238.9700000000012</v>
      </c>
    </row>
    <row r="48" spans="1:3" ht="15.75">
      <c r="A48" s="8"/>
      <c r="B48" s="8"/>
      <c r="C48" s="8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36" bottom="0.32" header="0.31" footer="0.3"/>
  <pageSetup paperSize="9" orientation="portrait" horizontalDpi="180" verticalDpi="18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57"/>
  <sheetViews>
    <sheetView zoomScaleNormal="100" workbookViewId="0">
      <selection activeCell="I50" sqref="I50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6.5" customHeight="1">
      <c r="A2" s="20" t="s">
        <v>116</v>
      </c>
      <c r="C2" s="8"/>
    </row>
    <row r="3" spans="1:3" ht="15.75">
      <c r="A3" s="17" t="s">
        <v>70</v>
      </c>
      <c r="C3" s="8">
        <v>225.5</v>
      </c>
    </row>
    <row r="4" spans="1:3" ht="17.25" customHeight="1">
      <c r="A4" s="18" t="s">
        <v>44</v>
      </c>
      <c r="B4" s="18" t="s">
        <v>42</v>
      </c>
      <c r="C4" s="19" t="s">
        <v>43</v>
      </c>
    </row>
    <row r="5" spans="1:3" ht="15.75" customHeight="1">
      <c r="A5" s="66" t="s">
        <v>119</v>
      </c>
      <c r="B5" s="67"/>
      <c r="C5" s="68"/>
    </row>
    <row r="6" spans="1:3" ht="15.75" customHeight="1">
      <c r="A6" s="56" t="s">
        <v>4</v>
      </c>
      <c r="B6" s="57"/>
      <c r="C6" s="22">
        <f>'[1]ул.Набережная 3'!$C$36</f>
        <v>4556.1399999999994</v>
      </c>
    </row>
    <row r="7" spans="1:3" ht="15" customHeight="1">
      <c r="A7" s="58" t="s">
        <v>0</v>
      </c>
      <c r="B7" s="59"/>
      <c r="C7" s="22">
        <f>'[1]ул.Набережная 3'!$C$37</f>
        <v>3122.32</v>
      </c>
    </row>
    <row r="8" spans="1:3" ht="14.25" customHeight="1">
      <c r="A8" s="60" t="s">
        <v>5</v>
      </c>
      <c r="B8" s="61"/>
      <c r="C8" s="27">
        <f>C6-C7</f>
        <v>1433.8199999999993</v>
      </c>
    </row>
    <row r="9" spans="1:3" ht="15.75">
      <c r="A9" s="14" t="s">
        <v>2</v>
      </c>
      <c r="B9" s="15"/>
      <c r="C9" s="21">
        <v>26085.84</v>
      </c>
    </row>
    <row r="10" spans="1:3" ht="15.75">
      <c r="A10" s="14" t="s">
        <v>3</v>
      </c>
      <c r="B10" s="15"/>
      <c r="C10" s="9">
        <v>20936.37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2159.73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>
        <v>2159.73</v>
      </c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3367.82</v>
      </c>
    </row>
    <row r="24" spans="1:3">
      <c r="A24" s="41" t="s">
        <v>62</v>
      </c>
      <c r="B24" s="42" t="s">
        <v>28</v>
      </c>
      <c r="C24" s="42"/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/>
    </row>
    <row r="27" spans="1:3">
      <c r="A27" s="41" t="s">
        <v>65</v>
      </c>
      <c r="B27" s="42" t="s">
        <v>31</v>
      </c>
      <c r="C27" s="42"/>
    </row>
    <row r="28" spans="1:3">
      <c r="A28" s="41" t="s">
        <v>66</v>
      </c>
      <c r="B28" s="42" t="s">
        <v>25</v>
      </c>
      <c r="C28" s="42"/>
    </row>
    <row r="29" spans="1:3">
      <c r="A29" s="41" t="s">
        <v>67</v>
      </c>
      <c r="B29" s="42" t="s">
        <v>7</v>
      </c>
      <c r="C29" s="43"/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>
        <v>3367.82</v>
      </c>
    </row>
    <row r="32" spans="1:3" ht="15.75">
      <c r="A32" s="31">
        <v>3</v>
      </c>
      <c r="B32" s="32" t="s">
        <v>39</v>
      </c>
      <c r="C32" s="33">
        <v>1994.52</v>
      </c>
    </row>
    <row r="33" spans="1:5" ht="15.75">
      <c r="A33" s="31">
        <v>4</v>
      </c>
      <c r="B33" s="32" t="s">
        <v>40</v>
      </c>
      <c r="C33" s="32">
        <v>3084.84</v>
      </c>
    </row>
    <row r="34" spans="1:5" ht="47.25" customHeight="1">
      <c r="A34" s="34">
        <v>5</v>
      </c>
      <c r="B34" s="35" t="s">
        <v>49</v>
      </c>
      <c r="C34" s="32">
        <v>1414.63</v>
      </c>
    </row>
    <row r="35" spans="1:5" ht="15.75">
      <c r="A35" s="62" t="s">
        <v>51</v>
      </c>
      <c r="B35" s="63"/>
      <c r="C35" s="33">
        <f>C12+C23+C32+C33+C34</f>
        <v>12021.54</v>
      </c>
    </row>
    <row r="36" spans="1:5" ht="15.75" customHeight="1">
      <c r="A36" s="56" t="s">
        <v>10</v>
      </c>
      <c r="B36" s="57"/>
      <c r="C36" s="21">
        <f>C9-C35+C6</f>
        <v>18620.439999999999</v>
      </c>
    </row>
    <row r="37" spans="1:5" ht="15.75" customHeight="1">
      <c r="A37" s="14" t="s">
        <v>1</v>
      </c>
      <c r="B37" s="38"/>
      <c r="C37" s="21">
        <f>C9-C10+C7</f>
        <v>8271.7900000000009</v>
      </c>
    </row>
    <row r="38" spans="1:5" ht="17.25" customHeight="1">
      <c r="A38" s="60" t="s">
        <v>11</v>
      </c>
      <c r="B38" s="61"/>
      <c r="C38" s="33">
        <f>C36-C37</f>
        <v>10348.649999999998</v>
      </c>
    </row>
    <row r="39" spans="1:5" ht="15.75">
      <c r="A39" s="69" t="s">
        <v>120</v>
      </c>
      <c r="B39" s="69"/>
      <c r="C39" s="69"/>
    </row>
    <row r="40" spans="1:5" ht="15.75">
      <c r="A40" s="70" t="s">
        <v>121</v>
      </c>
      <c r="B40" s="70"/>
      <c r="C40" s="33">
        <f>'[1]ул.Набережная 3'!$C$47</f>
        <v>1692.8600000000006</v>
      </c>
    </row>
    <row r="41" spans="1:5" ht="15.75">
      <c r="A41" s="1" t="s">
        <v>122</v>
      </c>
      <c r="B41" s="47"/>
      <c r="C41" s="21">
        <f>C42+C43</f>
        <v>10180.08</v>
      </c>
      <c r="E41" s="37"/>
    </row>
    <row r="42" spans="1:5" ht="15.75">
      <c r="A42" s="1"/>
      <c r="B42" s="9" t="s">
        <v>123</v>
      </c>
      <c r="C42" s="21">
        <v>0</v>
      </c>
      <c r="E42" s="37"/>
    </row>
    <row r="43" spans="1:5" ht="15.75">
      <c r="A43" s="1"/>
      <c r="B43" s="48" t="s">
        <v>124</v>
      </c>
      <c r="C43" s="21">
        <v>10180.08</v>
      </c>
      <c r="E43" s="37"/>
    </row>
    <row r="44" spans="1:5" ht="15.75">
      <c r="A44" s="1" t="s">
        <v>125</v>
      </c>
      <c r="B44" s="47"/>
      <c r="C44" s="21">
        <f>C45+C46</f>
        <v>9958.2199999999993</v>
      </c>
      <c r="E44" s="13"/>
    </row>
    <row r="45" spans="1:5" ht="15.75">
      <c r="A45" s="9"/>
      <c r="B45" s="9" t="s">
        <v>123</v>
      </c>
      <c r="C45" s="21">
        <v>295.63</v>
      </c>
      <c r="E45" s="13"/>
    </row>
    <row r="46" spans="1:5" ht="15.75">
      <c r="A46" s="9"/>
      <c r="B46" s="48" t="s">
        <v>124</v>
      </c>
      <c r="C46" s="9">
        <v>9662.59</v>
      </c>
      <c r="E46" s="13"/>
    </row>
    <row r="47" spans="1:5" ht="15.75">
      <c r="A47" s="53" t="s">
        <v>126</v>
      </c>
      <c r="B47" s="53"/>
      <c r="C47" s="33">
        <f>C40+C41-C44</f>
        <v>1914.7200000000012</v>
      </c>
      <c r="E47" s="13"/>
    </row>
    <row r="48" spans="1:5" ht="15.75">
      <c r="A48" s="8"/>
      <c r="B48" s="8"/>
      <c r="C48" s="8"/>
      <c r="E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23" header="0.31" footer="0.3"/>
  <pageSetup paperSize="9" orientation="portrait" horizontalDpi="180" verticalDpi="18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>
      <selection activeCell="E45" sqref="E45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4.5" customHeight="1">
      <c r="A1" s="55" t="s">
        <v>50</v>
      </c>
      <c r="B1" s="55"/>
      <c r="C1" s="55"/>
    </row>
    <row r="2" spans="1:3" ht="15.75" customHeight="1">
      <c r="A2" s="20" t="s">
        <v>117</v>
      </c>
      <c r="C2" s="8"/>
    </row>
    <row r="3" spans="1:3" ht="14.25" customHeight="1">
      <c r="A3" s="17" t="s">
        <v>70</v>
      </c>
      <c r="C3" s="52">
        <f>'ул.50 лет ВЛКСМ 23'!C3+'ул.50 лет ВЛКСМ 25'!C3+'ул.Больничная 4'!C3+'ул.Ленина 2'!C3+'ул.Ленина 2а'!C3+'ул.Ленина 2б'!C3+'ул.Ленина 4'!C3+'ул.Ленина 6'!C3+'ул.Ленина 8'!C3+'ул.Ленина 10'!C3+'ул.Ленина 12'!C3+'ул.Ленина 14'!C3+'ул.Ленина 16'!C3+'ул.Ленина 18'!C3+'ул.Ленина 18а'!C3+'ул.Ленина 20'!C3+'ул.Ленина 22'!C3+'ул.Ленина 22а'!C3+'ул.Ленина 24'!C3+'ул.Ленина 32'!C3+'ул.Ленина 34'!C3+'ул.Ленина 38'!C3+'ул.Ленина 38а'!C3+'ул.Ленина 40'!C3+'ул.Ленина 44'!C3+'ул.Ленина 46'!C3+'ул.Ленина 48'!C3+'ул.Мира 28'!C3+'ул.Мира 28а'!C3+'ул.Мира 30'!C3+'ул.Мира 30а'!C3+'пер.Школьный 5'!C3+'пер.Школьный 13'!C3+'пер.Школьный 15'!C3+'ул.1Мая 127'!C3+'ул.1Мая 129'!C3+'ул.1Мая 131'!C3+'ул.1Мая 133'!C3+'ул.1Мая 133а'!C3+'ул.1Мая 145'!C3+'ул.1Мая 149'!C3+'ул.1Мая 147'!C3+'ул.1Мая 151'!C3+'ул.1Мая 153'!C3+'ул.1Мая 155'!C3+'ул.1Мая 159'!C3+'ул.1Мая 160'!C3+'ул.Набережная 3'!C3</f>
        <v>36817</v>
      </c>
    </row>
    <row r="4" spans="1:3" ht="18" customHeight="1">
      <c r="A4" s="18" t="s">
        <v>44</v>
      </c>
      <c r="B4" s="18" t="s">
        <v>42</v>
      </c>
      <c r="C4" s="51" t="s">
        <v>43</v>
      </c>
    </row>
    <row r="5" spans="1:3" ht="16.5" customHeight="1">
      <c r="A5" s="66" t="s">
        <v>119</v>
      </c>
      <c r="B5" s="67"/>
      <c r="C5" s="68"/>
    </row>
    <row r="6" spans="1:3" ht="18" customHeight="1">
      <c r="A6" s="56" t="s">
        <v>4</v>
      </c>
      <c r="B6" s="57"/>
      <c r="C6" s="21">
        <f>'ул.50 лет ВЛКСМ 23'!C6+'ул.50 лет ВЛКСМ 25'!C6+'ул.Больничная 4'!C6+'ул.Ленина 2'!C6+'ул.Ленина 2а'!C6+'ул.Ленина 2б'!C6+'ул.Ленина 4'!C6+'ул.Ленина 6'!C6+'ул.Ленина 8'!C6+'ул.Ленина 10'!C6+'ул.Ленина 12'!C6+'ул.Ленина 14'!C6+'ул.Ленина 16'!C6+'ул.Ленина 18'!C6+'ул.Ленина 18а'!C6+'ул.Ленина 20'!C6+'ул.Ленина 22'!C6+'ул.Ленина 22а'!C6+'ул.Ленина 24'!C6+'ул.Ленина 32'!C6+'ул.Ленина 34'!C6+'ул.Ленина 38'!C6+'ул.Ленина 38а'!C6+'ул.Ленина 40'!C6+'ул.Ленина 44'!C6+'ул.Ленина 46'!C6+'ул.Ленина 48'!C6+'ул.Мира 28'!C6+'ул.Мира 28а'!C6+'ул.Мира 30'!C6+'ул.Мира 30а'!C6+'пер.Школьный 5'!C6+'пер.Школьный 13'!C6+'пер.Школьный 15'!C6+'ул.1Мая 127'!C6+'ул.1Мая 129'!C6+'ул.1Мая 131'!C6+'ул.1Мая 133'!C6+'ул.1Мая 133а'!C6+'ул.1Мая 145'!C6+'ул.1Мая 149'!C6+'ул.1Мая 147'!C6+'ул.1Мая 151'!C6+'ул.1Мая 153'!C6+'ул.1Мая 155'!C6+'ул.1Мая 159'!C6+'ул.1Мая 160'!C6+'ул.Набережная 3'!C6</f>
        <v>222121.85000000003</v>
      </c>
    </row>
    <row r="7" spans="1:3" ht="16.5" customHeight="1">
      <c r="A7" s="58" t="s">
        <v>0</v>
      </c>
      <c r="B7" s="59"/>
      <c r="C7" s="21">
        <f>'ул.50 лет ВЛКСМ 23'!C7+'ул.50 лет ВЛКСМ 25'!C7+'ул.Больничная 4'!C7+'ул.Ленина 2'!C7+'ул.Ленина 2а'!C7+'ул.Ленина 2б'!C7+'ул.Ленина 4'!C7+'ул.Ленина 6'!C7+'ул.Ленина 8'!C7+'ул.Ленина 10'!C7+'ул.Ленина 12'!C7+'ул.Ленина 14'!C7+'ул.Ленина 16'!C7+'ул.Ленина 18'!C7+'ул.Ленина 18а'!C7+'ул.Ленина 20'!C7+'ул.Ленина 22'!C7+'ул.Ленина 22а'!C7+'ул.Ленина 24'!C7+'ул.Ленина 32'!C7+'ул.Ленина 34'!C7+'ул.Ленина 38'!C7+'ул.Ленина 38а'!C7+'ул.Ленина 40'!C7+'ул.Ленина 44'!C7+'ул.Ленина 46'!C7+'ул.Ленина 48'!C7+'ул.Мира 28'!C7+'ул.Мира 28а'!C7+'ул.Мира 30'!C7+'ул.Мира 30а'!C7+'пер.Школьный 5'!C7+'пер.Школьный 13'!C7+'пер.Школьный 15'!C7+'ул.1Мая 127'!C7+'ул.1Мая 129'!C7+'ул.1Мая 131'!C7+'ул.1Мая 133'!C7+'ул.1Мая 133а'!C7+'ул.1Мая 145'!C7+'ул.1Мая 149'!C7+'ул.1Мая 147'!C7+'ул.1Мая 151'!C7+'ул.1Мая 153'!C7+'ул.1Мая 155'!C7+'ул.1Мая 159'!C7+'ул.1Мая 160'!C7+'ул.Набережная 3'!C7</f>
        <v>641482.18999999994</v>
      </c>
    </row>
    <row r="8" spans="1:3" ht="18" customHeight="1">
      <c r="A8" s="60" t="s">
        <v>5</v>
      </c>
      <c r="B8" s="61"/>
      <c r="C8" s="27">
        <f>C6-C7</f>
        <v>-419360.33999999991</v>
      </c>
    </row>
    <row r="9" spans="1:3" ht="15.75">
      <c r="A9" s="14" t="s">
        <v>2</v>
      </c>
      <c r="B9" s="15"/>
      <c r="C9" s="21">
        <f>'ул.50 лет ВЛКСМ 23'!C9+'ул.50 лет ВЛКСМ 25'!C9+'ул.Больничная 4'!C9+'ул.Ленина 2'!C9+'ул.Ленина 2а'!C9+'ул.Ленина 2б'!C9+'ул.Ленина 4'!C9+'ул.Ленина 6'!C9+'ул.Ленина 8'!C9+'ул.Ленина 10'!C9+'ул.Ленина 12'!C9+'ул.Ленина 14'!C9+'ул.Ленина 16'!C9+'ул.Ленина 18'!C9+'ул.Ленина 18а'!C9+'ул.Ленина 20'!C9+'ул.Ленина 22'!C9+'ул.Ленина 22а'!C9+'ул.Ленина 24'!C9+'ул.Ленина 32'!C9+'ул.Ленина 34'!C9+'ул.Ленина 38'!C9+'ул.Ленина 38а'!C9+'ул.Ленина 40'!C9+'ул.Ленина 44'!C9+'ул.Ленина 46'!C9+'ул.Ленина 48'!C9+'ул.Мира 28'!C9+'ул.Мира 28а'!C9+'ул.Мира 30'!C9+'ул.Мира 30а'!C9+'пер.Школьный 5'!C9+'пер.Школьный 13'!C9+'пер.Школьный 15'!C9+'ул.1Мая 127'!C9+'ул.1Мая 129'!C9+'ул.1Мая 131'!C9+'ул.1Мая 133'!C9+'ул.1Мая 133а'!C9+'ул.1Мая 145'!C9+'ул.1Мая 149'!C9+'ул.1Мая 147'!C9+'ул.1Мая 151'!C9+'ул.1Мая 153'!C9+'ул.1Мая 155'!C9+'ул.1Мая 159'!C9+'ул.1Мая 160'!C9+'ул.Набережная 3'!C9</f>
        <v>4382852.3299999991</v>
      </c>
    </row>
    <row r="10" spans="1:3" ht="15.75">
      <c r="A10" s="14" t="s">
        <v>3</v>
      </c>
      <c r="B10" s="15"/>
      <c r="C10" s="21">
        <f>'ул.50 лет ВЛКСМ 23'!C10+'ул.50 лет ВЛКСМ 25'!C10+'ул.Больничная 4'!C10+'ул.Ленина 2'!C10+'ул.Ленина 2а'!C10+'ул.Ленина 2б'!C10+'ул.Ленина 4'!C10+'ул.Ленина 6'!C10+'ул.Ленина 8'!C10+'ул.Ленина 10'!C10+'ул.Ленина 12'!C10+'ул.Ленина 14'!C10+'ул.Ленина 16'!C10+'ул.Ленина 18'!C10+'ул.Ленина 18а'!C10+'ул.Ленина 20'!C10+'ул.Ленина 22'!C10+'ул.Ленина 22а'!C10+'ул.Ленина 24'!C10+'ул.Ленина 32'!C10+'ул.Ленина 34'!C10+'ул.Ленина 38'!C10+'ул.Ленина 38а'!C10+'ул.Ленина 40'!C10+'ул.Ленина 44'!C10+'ул.Ленина 46'!C10+'ул.Ленина 48'!C10+'ул.Мира 28'!C10+'ул.Мира 28а'!C10+'ул.Мира 30'!C10+'ул.Мира 30а'!C10+'пер.Школьный 5'!C10+'пер.Школьный 13'!C10+'пер.Школьный 15'!C10+'ул.1Мая 127'!C10+'ул.1Мая 129'!C10+'ул.1Мая 131'!C10+'ул.1Мая 133'!C10+'ул.1Мая 133а'!C10+'ул.1Мая 145'!C10+'ул.1Мая 149'!C10+'ул.1Мая 147'!C10+'ул.1Мая 151'!C10+'ул.1Мая 153'!C10+'ул.1Мая 155'!C10+'ул.1Мая 159'!C10+'ул.1Мая 160'!C10+'ул.Набережная 3'!C10</f>
        <v>3885718.8800000004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1175408.0899999999</v>
      </c>
    </row>
    <row r="13" spans="1:3">
      <c r="A13" s="41" t="s">
        <v>52</v>
      </c>
      <c r="B13" s="42" t="s">
        <v>33</v>
      </c>
      <c r="C13" s="43">
        <f>'ул.50 лет ВЛКСМ 23'!C13+'ул.50 лет ВЛКСМ 25'!C13+'ул.Больничная 4'!C13+'ул.Ленина 2'!C13+'ул.Ленина 2а'!C13+'ул.Ленина 2б'!C13+'ул.Ленина 4'!C13+'ул.Ленина 6'!C13+'ул.Ленина 8'!C13+'ул.Ленина 10'!C13+'ул.Ленина 12'!C13+'ул.Ленина 14'!C13+'ул.Ленина 16'!C13+'ул.Ленина 18'!C13+'ул.Ленина 18а'!C13+'ул.Ленина 20'!C13+'ул.Ленина 22'!C13+'ул.Ленина 22а'!C13+'ул.Ленина 24'!C13+'ул.Ленина 32'!C13+'ул.Ленина 34'!C13+'ул.Ленина 38'!C13+'ул.Ленина 38а'!C13+'ул.Ленина 40'!C13+'ул.Ленина 44'!C13+'ул.Ленина 46'!C13+'ул.Ленина 48'!C13+'ул.Мира 28'!C13+'ул.Мира 28а'!C13+'ул.Мира 30'!C13+'ул.Мира 30а'!C13+'пер.Школьный 5'!C13+'пер.Школьный 13'!C13+'пер.Школьный 15'!C13+'ул.1Мая 127'!C13+'ул.1Мая 129'!C13+'ул.1Мая 131'!C13+'ул.1Мая 133'!C13+'ул.1Мая 133а'!C13+'ул.1Мая 145'!C13+'ул.1Мая 149'!C13+'ул.1Мая 147'!C13+'ул.1Мая 151'!C13+'ул.1Мая 153'!C13+'ул.1Мая 155'!C13+'ул.1Мая 159'!C13+'ул.1Мая 160'!C13+'ул.Набережная 3'!C13</f>
        <v>892743.92999999982</v>
      </c>
    </row>
    <row r="14" spans="1:3">
      <c r="A14" s="41" t="s">
        <v>53</v>
      </c>
      <c r="B14" s="42" t="s">
        <v>34</v>
      </c>
      <c r="C14" s="43">
        <f>'ул.50 лет ВЛКСМ 23'!C14+'ул.50 лет ВЛКСМ 25'!C14+'ул.Больничная 4'!C14+'ул.Ленина 2'!C14+'ул.Ленина 2а'!C14+'ул.Ленина 2б'!C14+'ул.Ленина 4'!C14+'ул.Ленина 6'!C14+'ул.Ленина 8'!C14+'ул.Ленина 10'!C14+'ул.Ленина 12'!C14+'ул.Ленина 14'!C14+'ул.Ленина 16'!C14+'ул.Ленина 18'!C14+'ул.Ленина 18а'!C14+'ул.Ленина 20'!C14+'ул.Ленина 22'!C14+'ул.Ленина 22а'!C14+'ул.Ленина 24'!C14+'ул.Ленина 32'!C14+'ул.Ленина 34'!C14+'ул.Ленина 38'!C14+'ул.Ленина 38а'!C14+'ул.Ленина 40'!C14+'ул.Ленина 44'!C14+'ул.Ленина 46'!C14+'ул.Ленина 48'!C14+'ул.Мира 28'!C14+'ул.Мира 28а'!C14+'ул.Мира 30'!C14+'ул.Мира 30а'!C14+'пер.Школьный 5'!C14+'пер.Школьный 13'!C14+'пер.Школьный 15'!C14+'ул.1Мая 127'!C14+'ул.1Мая 129'!C14+'ул.1Мая 131'!C14+'ул.1Мая 133'!C14+'ул.1Мая 133а'!C14+'ул.1Мая 145'!C14+'ул.1Мая 149'!C14+'ул.1Мая 147'!C14+'ул.1Мая 151'!C14+'ул.1Мая 153'!C14+'ул.1Мая 155'!C14+'ул.1Мая 159'!C14+'ул.1Мая 160'!C14+'ул.Набережная 3'!C14</f>
        <v>14030.5</v>
      </c>
    </row>
    <row r="15" spans="1:3">
      <c r="A15" s="41" t="s">
        <v>54</v>
      </c>
      <c r="B15" s="42" t="s">
        <v>45</v>
      </c>
      <c r="C15" s="43">
        <f>'ул.50 лет ВЛКСМ 23'!C15+'ул.50 лет ВЛКСМ 25'!C15+'ул.Больничная 4'!C15+'ул.Ленина 2'!C15+'ул.Ленина 2а'!C15+'ул.Ленина 2б'!C15+'ул.Ленина 4'!C15+'ул.Ленина 6'!C15+'ул.Ленина 8'!C15+'ул.Ленина 10'!C15+'ул.Ленина 12'!C15+'ул.Ленина 14'!C15+'ул.Ленина 16'!C15+'ул.Ленина 18'!C15+'ул.Ленина 18а'!C15+'ул.Ленина 20'!C15+'ул.Ленина 22'!C15+'ул.Ленина 22а'!C15+'ул.Ленина 24'!C15+'ул.Ленина 32'!C15+'ул.Ленина 34'!C15+'ул.Ленина 38'!C15+'ул.Ленина 38а'!C15+'ул.Ленина 40'!C15+'ул.Ленина 44'!C15+'ул.Ленина 46'!C15+'ул.Ленина 48'!C15+'ул.Мира 28'!C15+'ул.Мира 28а'!C15+'ул.Мира 30'!C15+'ул.Мира 30а'!C15+'пер.Школьный 5'!C15+'пер.Школьный 13'!C15+'пер.Школьный 15'!C15+'ул.1Мая 127'!C15+'ул.1Мая 129'!C15+'ул.1Мая 131'!C15+'ул.1Мая 133'!C15+'ул.1Мая 133а'!C15+'ул.1Мая 145'!C15+'ул.1Мая 149'!C15+'ул.1Мая 147'!C15+'ул.1Мая 151'!C15+'ул.1Мая 153'!C15+'ул.1Мая 155'!C15+'ул.1Мая 159'!C15+'ул.1Мая 160'!C15+'ул.Набережная 3'!C15</f>
        <v>15199.44</v>
      </c>
    </row>
    <row r="16" spans="1:3">
      <c r="A16" s="41" t="s">
        <v>55</v>
      </c>
      <c r="B16" s="44" t="s">
        <v>35</v>
      </c>
      <c r="C16" s="43">
        <f>'ул.50 лет ВЛКСМ 23'!C16+'ул.50 лет ВЛКСМ 25'!C16+'ул.Больничная 4'!C16+'ул.Ленина 2'!C16+'ул.Ленина 2а'!C16+'ул.Ленина 2б'!C16+'ул.Ленина 4'!C16+'ул.Ленина 6'!C16+'ул.Ленина 8'!C16+'ул.Ленина 10'!C16+'ул.Ленина 12'!C16+'ул.Ленина 14'!C16+'ул.Ленина 16'!C16+'ул.Ленина 18'!C16+'ул.Ленина 18а'!C16+'ул.Ленина 20'!C16+'ул.Ленина 22'!C16+'ул.Ленина 22а'!C16+'ул.Ленина 24'!C16+'ул.Ленина 32'!C16+'ул.Ленина 34'!C16+'ул.Ленина 38'!C16+'ул.Ленина 38а'!C16+'ул.Ленина 40'!C16+'ул.Ленина 44'!C16+'ул.Ленина 46'!C16+'ул.Ленина 48'!C16+'ул.Мира 28'!C16+'ул.Мира 28а'!C16+'ул.Мира 30'!C16+'ул.Мира 30а'!C16+'пер.Школьный 5'!C16+'пер.Школьный 13'!C16+'пер.Школьный 15'!C16+'ул.1Мая 127'!C16+'ул.1Мая 129'!C16+'ул.1Мая 131'!C16+'ул.1Мая 133'!C16+'ул.1Мая 133а'!C16+'ул.1Мая 145'!C16+'ул.1Мая 149'!C16+'ул.1Мая 147'!C16+'ул.1Мая 151'!C16+'ул.1Мая 153'!C16+'ул.1Мая 155'!C16+'ул.1Мая 159'!C16+'ул.1Мая 160'!C16+'ул.Набережная 3'!C16</f>
        <v>900.7</v>
      </c>
    </row>
    <row r="17" spans="1:3">
      <c r="A17" s="41" t="s">
        <v>56</v>
      </c>
      <c r="B17" s="44" t="s">
        <v>36</v>
      </c>
      <c r="C17" s="43">
        <f>'ул.50 лет ВЛКСМ 23'!C17+'ул.50 лет ВЛКСМ 25'!C17+'ул.Больничная 4'!C17+'ул.Ленина 2'!C17+'ул.Ленина 2а'!C17+'ул.Ленина 2б'!C17+'ул.Ленина 4'!C17+'ул.Ленина 6'!C17+'ул.Ленина 8'!C17+'ул.Ленина 10'!C17+'ул.Ленина 12'!C17+'ул.Ленина 14'!C17+'ул.Ленина 16'!C17+'ул.Ленина 18'!C17+'ул.Ленина 18а'!C17+'ул.Ленина 20'!C17+'ул.Ленина 22'!C17+'ул.Ленина 22а'!C17+'ул.Ленина 24'!C17+'ул.Ленина 32'!C17+'ул.Ленина 34'!C17+'ул.Ленина 38'!C17+'ул.Ленина 38а'!C17+'ул.Ленина 40'!C17+'ул.Ленина 44'!C17+'ул.Ленина 46'!C17+'ул.Ленина 48'!C17+'ул.Мира 28'!C17+'ул.Мира 28а'!C17+'ул.Мира 30'!C17+'ул.Мира 30а'!C17+'пер.Школьный 5'!C17+'пер.Школьный 13'!C17+'пер.Школьный 15'!C17+'ул.1Мая 127'!C17+'ул.1Мая 129'!C17+'ул.1Мая 131'!C17+'ул.1Мая 133'!C17+'ул.1Мая 133а'!C17+'ул.1Мая 145'!C17+'ул.1Мая 149'!C17+'ул.1Мая 147'!C17+'ул.1Мая 151'!C17+'ул.1Мая 153'!C17+'ул.1Мая 155'!C17+'ул.1Мая 159'!C17+'ул.1Мая 160'!C17+'ул.Набережная 3'!C17</f>
        <v>19593.810000000001</v>
      </c>
    </row>
    <row r="18" spans="1:3">
      <c r="A18" s="41" t="s">
        <v>57</v>
      </c>
      <c r="B18" s="44" t="s">
        <v>37</v>
      </c>
      <c r="C18" s="43">
        <f>'ул.50 лет ВЛКСМ 23'!C18+'ул.50 лет ВЛКСМ 25'!C18+'ул.Больничная 4'!C18+'ул.Ленина 2'!C18+'ул.Ленина 2а'!C18+'ул.Ленина 2б'!C18+'ул.Ленина 4'!C18+'ул.Ленина 6'!C18+'ул.Ленина 8'!C18+'ул.Ленина 10'!C18+'ул.Ленина 12'!C18+'ул.Ленина 14'!C18+'ул.Ленина 16'!C18+'ул.Ленина 18'!C18+'ул.Ленина 18а'!C18+'ул.Ленина 20'!C18+'ул.Ленина 22'!C18+'ул.Ленина 22а'!C18+'ул.Ленина 24'!C18+'ул.Ленина 32'!C18+'ул.Ленина 34'!C18+'ул.Ленина 38'!C18+'ул.Ленина 38а'!C18+'ул.Ленина 40'!C18+'ул.Ленина 44'!C18+'ул.Ленина 46'!C18+'ул.Ленина 48'!C18+'ул.Мира 28'!C18+'ул.Мира 28а'!C18+'ул.Мира 30'!C18+'ул.Мира 30а'!C18+'пер.Школьный 5'!C18+'пер.Школьный 13'!C18+'пер.Школьный 15'!C18+'ул.1Мая 127'!C18+'ул.1Мая 129'!C18+'ул.1Мая 131'!C18+'ул.1Мая 133'!C18+'ул.1Мая 133а'!C18+'ул.1Мая 145'!C18+'ул.1Мая 149'!C18+'ул.1Мая 147'!C18+'ул.1Мая 151'!C18+'ул.1Мая 153'!C18+'ул.1Мая 155'!C18+'ул.1Мая 159'!C18+'ул.1Мая 160'!C18+'ул.Набережная 3'!C18</f>
        <v>21157.629999999997</v>
      </c>
    </row>
    <row r="19" spans="1:3">
      <c r="A19" s="41" t="s">
        <v>58</v>
      </c>
      <c r="B19" s="44" t="s">
        <v>46</v>
      </c>
      <c r="C19" s="43">
        <f>'ул.50 лет ВЛКСМ 23'!C19+'ул.50 лет ВЛКСМ 25'!C19+'ул.Больничная 4'!C19+'ул.Ленина 2'!C19+'ул.Ленина 2а'!C19+'ул.Ленина 2б'!C19+'ул.Ленина 4'!C19+'ул.Ленина 6'!C19+'ул.Ленина 8'!C19+'ул.Ленина 10'!C19+'ул.Ленина 12'!C19+'ул.Ленина 14'!C19+'ул.Ленина 16'!C19+'ул.Ленина 18'!C19+'ул.Ленина 18а'!C19+'ул.Ленина 20'!C19+'ул.Ленина 22'!C19+'ул.Ленина 22а'!C19+'ул.Ленина 24'!C19+'ул.Ленина 32'!C19+'ул.Ленина 34'!C19+'ул.Ленина 38'!C19+'ул.Ленина 38а'!C19+'ул.Ленина 40'!C19+'ул.Ленина 44'!C19+'ул.Ленина 46'!C19+'ул.Ленина 48'!C19+'ул.Мира 28'!C19+'ул.Мира 28а'!C19+'ул.Мира 30'!C19+'ул.Мира 30а'!C19+'пер.Школьный 5'!C19+'пер.Школьный 13'!C19+'пер.Школьный 15'!C19+'ул.1Мая 127'!C19+'ул.1Мая 129'!C19+'ул.1Мая 131'!C19+'ул.1Мая 133'!C19+'ул.1Мая 133а'!C19+'ул.1Мая 145'!C19+'ул.1Мая 149'!C19+'ул.1Мая 147'!C19+'ул.1Мая 151'!C19+'ул.1Мая 153'!C19+'ул.1Мая 155'!C19+'ул.1Мая 159'!C19+'ул.1Мая 160'!C19+'ул.Набережная 3'!C19</f>
        <v>28805.9</v>
      </c>
    </row>
    <row r="20" spans="1:3">
      <c r="A20" s="41" t="s">
        <v>59</v>
      </c>
      <c r="B20" s="44" t="s">
        <v>32</v>
      </c>
      <c r="C20" s="43">
        <f>'ул.50 лет ВЛКСМ 23'!C20+'ул.50 лет ВЛКСМ 25'!C20+'ул.Больничная 4'!C20+'ул.Ленина 2'!C20+'ул.Ленина 2а'!C20+'ул.Ленина 2б'!C20+'ул.Ленина 4'!C20+'ул.Ленина 6'!C20+'ул.Ленина 8'!C20+'ул.Ленина 10'!C20+'ул.Ленина 12'!C20+'ул.Ленина 14'!C20+'ул.Ленина 16'!C20+'ул.Ленина 18'!C20+'ул.Ленина 18а'!C20+'ул.Ленина 20'!C20+'ул.Ленина 22'!C20+'ул.Ленина 22а'!C20+'ул.Ленина 24'!C20+'ул.Ленина 32'!C20+'ул.Ленина 34'!C20+'ул.Ленина 38'!C20+'ул.Ленина 38а'!C20+'ул.Ленина 40'!C20+'ул.Ленина 44'!C20+'ул.Ленина 46'!C20+'ул.Ленина 48'!C20+'ул.Мира 28'!C20+'ул.Мира 28а'!C20+'ул.Мира 30'!C20+'ул.Мира 30а'!C20+'пер.Школьный 5'!C20+'пер.Школьный 13'!C20+'пер.Школьный 15'!C20+'ул.1Мая 127'!C20+'ул.1Мая 129'!C20+'ул.1Мая 131'!C20+'ул.1Мая 133'!C20+'ул.1Мая 133а'!C20+'ул.1Мая 145'!C20+'ул.1Мая 149'!C20+'ул.1Мая 147'!C20+'ул.1Мая 151'!C20+'ул.1Мая 153'!C20+'ул.1Мая 155'!C20+'ул.1Мая 159'!C20+'ул.1Мая 160'!C20+'ул.Набережная 3'!C20</f>
        <v>45569.82</v>
      </c>
    </row>
    <row r="21" spans="1:3">
      <c r="A21" s="41" t="s">
        <v>60</v>
      </c>
      <c r="B21" s="44" t="s">
        <v>48</v>
      </c>
      <c r="C21" s="43">
        <f>'ул.50 лет ВЛКСМ 23'!C21+'ул.50 лет ВЛКСМ 25'!C21+'ул.Больничная 4'!C21+'ул.Ленина 2'!C21+'ул.Ленина 2а'!C21+'ул.Ленина 2б'!C21+'ул.Ленина 4'!C21+'ул.Ленина 6'!C21+'ул.Ленина 8'!C21+'ул.Ленина 10'!C21+'ул.Ленина 12'!C21+'ул.Ленина 14'!C21+'ул.Ленина 16'!C21+'ул.Ленина 18'!C21+'ул.Ленина 18а'!C21+'ул.Ленина 20'!C21+'ул.Ленина 22'!C21+'ул.Ленина 22а'!C21+'ул.Ленина 24'!C21+'ул.Ленина 32'!C21+'ул.Ленина 34'!C21+'ул.Ленина 38'!C21+'ул.Ленина 38а'!C21+'ул.Ленина 40'!C21+'ул.Ленина 44'!C21+'ул.Ленина 46'!C21+'ул.Ленина 48'!C21+'ул.Мира 28'!C21+'ул.Мира 28а'!C21+'ул.Мира 30'!C21+'ул.Мира 30а'!C21+'пер.Школьный 5'!C21+'пер.Школьный 13'!C21+'пер.Школьный 15'!C21+'ул.1Мая 127'!C21+'ул.1Мая 129'!C21+'ул.1Мая 131'!C21+'ул.1Мая 133'!C21+'ул.1Мая 133а'!C21+'ул.1Мая 145'!C21+'ул.1Мая 149'!C21+'ул.1Мая 147'!C21+'ул.1Мая 151'!C21+'ул.1Мая 153'!C21+'ул.1Мая 155'!C21+'ул.1Мая 159'!C21+'ул.1Мая 160'!C21+'ул.Набережная 3'!C21</f>
        <v>94991.770000000019</v>
      </c>
    </row>
    <row r="22" spans="1:3">
      <c r="A22" s="41" t="s">
        <v>61</v>
      </c>
      <c r="B22" s="44" t="s">
        <v>41</v>
      </c>
      <c r="C22" s="43">
        <f>'ул.50 лет ВЛКСМ 23'!C22+'ул.50 лет ВЛКСМ 25'!C22+'ул.Больничная 4'!C22+'ул.Ленина 2'!C22+'ул.Ленина 2а'!C22+'ул.Ленина 2б'!C22+'ул.Ленина 4'!C22+'ул.Ленина 6'!C22+'ул.Ленина 8'!C22+'ул.Ленина 10'!C22+'ул.Ленина 12'!C22+'ул.Ленина 14'!C22+'ул.Ленина 16'!C22+'ул.Ленина 18'!C22+'ул.Ленина 18а'!C22+'ул.Ленина 20'!C22+'ул.Ленина 22'!C22+'ул.Ленина 22а'!C22+'ул.Ленина 24'!C22+'ул.Ленина 32'!C22+'ул.Ленина 34'!C22+'ул.Ленина 38'!C22+'ул.Ленина 38а'!C22+'ул.Ленина 40'!C22+'ул.Ленина 44'!C22+'ул.Ленина 46'!C22+'ул.Ленина 48'!C22+'ул.Мира 28'!C22+'ул.Мира 28а'!C22+'ул.Мира 30'!C22+'ул.Мира 30а'!C22+'пер.Школьный 5'!C22+'пер.Школьный 13'!C22+'пер.Школьный 15'!C22+'ул.1Мая 127'!C22+'ул.1Мая 129'!C22+'ул.1Мая 131'!C22+'ул.1Мая 133'!C22+'ул.1Мая 133а'!C22+'ул.1Мая 145'!C22+'ул.1Мая 149'!C22+'ул.1Мая 147'!C22+'ул.1Мая 151'!C22+'ул.1Мая 153'!C22+'ул.1Мая 155'!C22+'ул.1Мая 159'!C22+'ул.1Мая 160'!C22+'ул.Набережная 3'!C22</f>
        <v>42414.589999999989</v>
      </c>
    </row>
    <row r="23" spans="1:3" ht="15.75">
      <c r="A23" s="28">
        <v>2</v>
      </c>
      <c r="B23" s="29" t="s">
        <v>8</v>
      </c>
      <c r="C23" s="30">
        <f>C24+C25+C26+C27+C28+C29+C30+C31</f>
        <v>2300852.9680000003</v>
      </c>
    </row>
    <row r="24" spans="1:3">
      <c r="A24" s="41" t="s">
        <v>62</v>
      </c>
      <c r="B24" s="42" t="s">
        <v>28</v>
      </c>
      <c r="C24" s="43">
        <f>'ул.50 лет ВЛКСМ 23'!C24+'ул.50 лет ВЛКСМ 25'!C24+'ул.Больничная 4'!C24+'ул.Ленина 2'!C24+'ул.Ленина 2а'!C24+'ул.Ленина 2б'!C24+'ул.Ленина 4'!C24+'ул.Ленина 6'!C24+'ул.Ленина 8'!C24+'ул.Ленина 10'!C24+'ул.Ленина 12'!C24+'ул.Ленина 14'!C24+'ул.Ленина 16'!C24+'ул.Ленина 18'!C24+'ул.Ленина 18а'!C24+'ул.Ленина 20'!C24+'ул.Ленина 22'!C24+'ул.Ленина 22а'!C24+'ул.Ленина 24'!C24+'ул.Ленина 32'!C24+'ул.Ленина 34'!C24+'ул.Ленина 38'!C24+'ул.Ленина 38а'!C24+'ул.Ленина 40'!C24+'ул.Ленина 44'!C24+'ул.Ленина 46'!C24+'ул.Ленина 48'!C24+'ул.Мира 28'!C24+'ул.Мира 28а'!C24+'ул.Мира 30'!C24+'ул.Мира 30а'!C24+'пер.Школьный 5'!C24+'пер.Школьный 13'!C24+'пер.Школьный 15'!C24+'ул.1Мая 127'!C24+'ул.1Мая 129'!C24+'ул.1Мая 131'!C24+'ул.1Мая 133'!C24+'ул.1Мая 133а'!C24+'ул.1Мая 145'!C24+'ул.1Мая 149'!C24+'ул.1Мая 147'!C24+'ул.1Мая 151'!C24+'ул.1Мая 153'!C24+'ул.1Мая 155'!C24+'ул.1Мая 159'!C24+'ул.1Мая 160'!C24+'ул.Набережная 3'!C24</f>
        <v>368598.29</v>
      </c>
    </row>
    <row r="25" spans="1:3">
      <c r="A25" s="41" t="s">
        <v>63</v>
      </c>
      <c r="B25" s="42" t="s">
        <v>29</v>
      </c>
      <c r="C25" s="43">
        <f>'ул.50 лет ВЛКСМ 23'!C25+'ул.50 лет ВЛКСМ 25'!C25+'ул.Больничная 4'!C25+'ул.Ленина 2'!C25+'ул.Ленина 2а'!C25+'ул.Ленина 2б'!C25+'ул.Ленина 4'!C25+'ул.Ленина 6'!C25+'ул.Ленина 8'!C25+'ул.Ленина 10'!C25+'ул.Ленина 12'!C25+'ул.Ленина 14'!C25+'ул.Ленина 16'!C25+'ул.Ленина 18'!C25+'ул.Ленина 18а'!C25+'ул.Ленина 20'!C25+'ул.Ленина 22'!C25+'ул.Ленина 22а'!C25+'ул.Ленина 24'!C25+'ул.Ленина 32'!C25+'ул.Ленина 34'!C25+'ул.Ленина 38'!C25+'ул.Ленина 38а'!C25+'ул.Ленина 40'!C25+'ул.Ленина 44'!C25+'ул.Ленина 46'!C25+'ул.Ленина 48'!C25+'ул.Мира 28'!C25+'ул.Мира 28а'!C25+'ул.Мира 30'!C25+'ул.Мира 30а'!C25+'пер.Школьный 5'!C25+'пер.Школьный 13'!C25+'пер.Школьный 15'!C25+'ул.1Мая 127'!C25+'ул.1Мая 129'!C25+'ул.1Мая 131'!C25+'ул.1Мая 133'!C25+'ул.1Мая 133а'!C25+'ул.1Мая 145'!C25+'ул.1Мая 149'!C25+'ул.1Мая 147'!C25+'ул.1Мая 151'!C25+'ул.1Мая 153'!C25+'ул.1Мая 155'!C25+'ул.1Мая 159'!C25+'ул.1Мая 160'!C25+'ул.Набережная 3'!C25</f>
        <v>1696.1100000000001</v>
      </c>
    </row>
    <row r="26" spans="1:3">
      <c r="A26" s="41" t="s">
        <v>64</v>
      </c>
      <c r="B26" s="42" t="s">
        <v>30</v>
      </c>
      <c r="C26" s="43">
        <f>'ул.50 лет ВЛКСМ 23'!C26+'ул.50 лет ВЛКСМ 25'!C26+'ул.Больничная 4'!C26+'ул.Ленина 2'!C26+'ул.Ленина 2а'!C26+'ул.Ленина 2б'!C26+'ул.Ленина 4'!C26+'ул.Ленина 6'!C26+'ул.Ленина 8'!C26+'ул.Ленина 10'!C26+'ул.Ленина 12'!C26+'ул.Ленина 14'!C26+'ул.Ленина 16'!C26+'ул.Ленина 18'!C26+'ул.Ленина 18а'!C26+'ул.Ленина 20'!C26+'ул.Ленина 22'!C26+'ул.Ленина 22а'!C26+'ул.Ленина 24'!C26+'ул.Ленина 32'!C26+'ул.Ленина 34'!C26+'ул.Ленина 38'!C26+'ул.Ленина 38а'!C26+'ул.Ленина 40'!C26+'ул.Ленина 44'!C26+'ул.Ленина 46'!C26+'ул.Ленина 48'!C26+'ул.Мира 28'!C26+'ул.Мира 28а'!C26+'ул.Мира 30'!C26+'ул.Мира 30а'!C26+'пер.Школьный 5'!C26+'пер.Школьный 13'!C26+'пер.Школьный 15'!C26+'ул.1Мая 127'!C26+'ул.1Мая 129'!C26+'ул.1Мая 131'!C26+'ул.1Мая 133'!C26+'ул.1Мая 133а'!C26+'ул.1Мая 145'!C26+'ул.1Мая 149'!C26+'ул.1Мая 147'!C26+'ул.1Мая 151'!C26+'ул.1Мая 153'!C26+'ул.1Мая 155'!C26+'ул.1Мая 159'!C26+'ул.1Мая 160'!C26+'ул.Набережная 3'!C26</f>
        <v>711418.05800000031</v>
      </c>
    </row>
    <row r="27" spans="1:3">
      <c r="A27" s="41" t="s">
        <v>65</v>
      </c>
      <c r="B27" s="42" t="s">
        <v>31</v>
      </c>
      <c r="C27" s="43">
        <f>'ул.50 лет ВЛКСМ 23'!C27+'ул.50 лет ВЛКСМ 25'!C27+'ул.Больничная 4'!C27+'ул.Ленина 2'!C27+'ул.Ленина 2а'!C27+'ул.Ленина 2б'!C27+'ул.Ленина 4'!C27+'ул.Ленина 6'!C27+'ул.Ленина 8'!C27+'ул.Ленина 10'!C27+'ул.Ленина 12'!C27+'ул.Ленина 14'!C27+'ул.Ленина 16'!C27+'ул.Ленина 18'!C27+'ул.Ленина 18а'!C27+'ул.Ленина 20'!C27+'ул.Ленина 22'!C27+'ул.Ленина 22а'!C27+'ул.Ленина 24'!C27+'ул.Ленина 32'!C27+'ул.Ленина 34'!C27+'ул.Ленина 38'!C27+'ул.Ленина 38а'!C27+'ул.Ленина 40'!C27+'ул.Ленина 44'!C27+'ул.Ленина 46'!C27+'ул.Ленина 48'!C27+'ул.Мира 28'!C27+'ул.Мира 28а'!C27+'ул.Мира 30'!C27+'ул.Мира 30а'!C27+'пер.Школьный 5'!C27+'пер.Школьный 13'!C27+'пер.Школьный 15'!C27+'ул.1Мая 127'!C27+'ул.1Мая 129'!C27+'ул.1Мая 131'!C27+'ул.1Мая 133'!C27+'ул.1Мая 133а'!C27+'ул.1Мая 145'!C27+'ул.1Мая 149'!C27+'ул.1Мая 147'!C27+'ул.1Мая 151'!C27+'ул.1Мая 153'!C27+'ул.1Мая 155'!C27+'ул.1Мая 159'!C27+'ул.1Мая 160'!C27+'ул.Набережная 3'!C27</f>
        <v>18425.979999999996</v>
      </c>
    </row>
    <row r="28" spans="1:3">
      <c r="A28" s="41" t="s">
        <v>66</v>
      </c>
      <c r="B28" s="42" t="s">
        <v>25</v>
      </c>
      <c r="C28" s="43">
        <f>'ул.50 лет ВЛКСМ 23'!C28+'ул.50 лет ВЛКСМ 25'!C28+'ул.Больничная 4'!C28+'ул.Ленина 2'!C28+'ул.Ленина 2а'!C28+'ул.Ленина 2б'!C28+'ул.Ленина 4'!C28+'ул.Ленина 6'!C28+'ул.Ленина 8'!C28+'ул.Ленина 10'!C28+'ул.Ленина 12'!C28+'ул.Ленина 14'!C28+'ул.Ленина 16'!C28+'ул.Ленина 18'!C28+'ул.Ленина 18а'!C28+'ул.Ленина 20'!C28+'ул.Ленина 22'!C28+'ул.Ленина 22а'!C28+'ул.Ленина 24'!C28+'ул.Ленина 32'!C28+'ул.Ленина 34'!C28+'ул.Ленина 38'!C28+'ул.Ленина 38а'!C28+'ул.Ленина 40'!C28+'ул.Ленина 44'!C28+'ул.Ленина 46'!C28+'ул.Ленина 48'!C28+'ул.Мира 28'!C28+'ул.Мира 28а'!C28+'ул.Мира 30'!C28+'ул.Мира 30а'!C28+'пер.Школьный 5'!C28+'пер.Школьный 13'!C28+'пер.Школьный 15'!C28+'ул.1Мая 127'!C28+'ул.1Мая 129'!C28+'ул.1Мая 131'!C28+'ул.1Мая 133'!C28+'ул.1Мая 133а'!C28+'ул.1Мая 145'!C28+'ул.1Мая 149'!C28+'ул.1Мая 147'!C28+'ул.1Мая 151'!C28+'ул.1Мая 153'!C28+'ул.1Мая 155'!C28+'ул.1Мая 159'!C28+'ул.1Мая 160'!C28+'ул.Набережная 3'!C28</f>
        <v>1043564.2600000001</v>
      </c>
    </row>
    <row r="29" spans="1:3">
      <c r="A29" s="41" t="s">
        <v>67</v>
      </c>
      <c r="B29" s="42" t="s">
        <v>7</v>
      </c>
      <c r="C29" s="43">
        <f>'ул.50 лет ВЛКСМ 23'!C29+'ул.50 лет ВЛКСМ 25'!C29+'ул.Больничная 4'!C29+'ул.Ленина 2'!C29+'ул.Ленина 2а'!C29+'ул.Ленина 2б'!C29+'ул.Ленина 4'!C29+'ул.Ленина 6'!C29+'ул.Ленина 8'!C29+'ул.Ленина 10'!C29+'ул.Ленина 12'!C29+'ул.Ленина 14'!C29+'ул.Ленина 16'!C29+'ул.Ленина 18'!C29+'ул.Ленина 18а'!C29+'ул.Ленина 20'!C29+'ул.Ленина 22'!C29+'ул.Ленина 22а'!C29+'ул.Ленина 24'!C29+'ул.Ленина 32'!C29+'ул.Ленина 34'!C29+'ул.Ленина 38'!C29+'ул.Ленина 38а'!C29+'ул.Ленина 40'!C29+'ул.Ленина 44'!C29+'ул.Ленина 46'!C29+'ул.Ленина 48'!C29+'ул.Мира 28'!C29+'ул.Мира 28а'!C29+'ул.Мира 30'!C29+'ул.Мира 30а'!C29+'пер.Школьный 5'!C29+'пер.Школьный 13'!C29+'пер.Школьный 15'!C29+'ул.1Мая 127'!C29+'ул.1Мая 129'!C29+'ул.1Мая 131'!C29+'ул.1Мая 133'!C29+'ул.1Мая 133а'!C29+'ул.1Мая 145'!C29+'ул.1Мая 149'!C29+'ул.1Мая 147'!C29+'ул.1Мая 151'!C29+'ул.1Мая 153'!C29+'ул.1Мая 155'!C29+'ул.1Мая 159'!C29+'ул.1Мая 160'!C29+'ул.Набережная 3'!C29</f>
        <v>72713.699999999983</v>
      </c>
    </row>
    <row r="30" spans="1:3">
      <c r="A30" s="41" t="s">
        <v>68</v>
      </c>
      <c r="B30" s="42" t="s">
        <v>47</v>
      </c>
      <c r="C30" s="43">
        <f>'ул.50 лет ВЛКСМ 23'!C30+'ул.50 лет ВЛКСМ 25'!C30+'ул.Больничная 4'!C30+'ул.Ленина 2'!C30+'ул.Ленина 2а'!C30+'ул.Ленина 2б'!C30+'ул.Ленина 4'!C30+'ул.Ленина 6'!C30+'ул.Ленина 8'!C30+'ул.Ленина 10'!C30+'ул.Ленина 12'!C30+'ул.Ленина 14'!C30+'ул.Ленина 16'!C30+'ул.Ленина 18'!C30+'ул.Ленина 18а'!C30+'ул.Ленина 20'!C30+'ул.Ленина 22'!C30+'ул.Ленина 22а'!C30+'ул.Ленина 24'!C30+'ул.Ленина 32'!C30+'ул.Ленина 34'!C30+'ул.Ленина 38'!C30+'ул.Ленина 38а'!C30+'ул.Ленина 40'!C30+'ул.Ленина 44'!C30+'ул.Ленина 46'!C30+'ул.Ленина 48'!C30+'ул.Мира 28'!C30+'ул.Мира 28а'!C30+'ул.Мира 30'!C30+'ул.Мира 30а'!C30+'пер.Школьный 5'!C30+'пер.Школьный 13'!C30+'пер.Школьный 15'!C30+'ул.1Мая 127'!C30+'ул.1Мая 129'!C30+'ул.1Мая 131'!C30+'ул.1Мая 133'!C30+'ул.1Мая 133а'!C30+'ул.1Мая 145'!C30+'ул.1Мая 149'!C30+'ул.1Мая 147'!C30+'ул.1Мая 151'!C30+'ул.1Мая 153'!C30+'ул.1Мая 155'!C30+'ул.1Мая 159'!C30+'ул.1Мая 160'!C30+'ул.Набережная 3'!C30</f>
        <v>29813.21</v>
      </c>
    </row>
    <row r="31" spans="1:3">
      <c r="A31" s="41" t="s">
        <v>69</v>
      </c>
      <c r="B31" s="44" t="s">
        <v>38</v>
      </c>
      <c r="C31" s="43">
        <f>'ул.50 лет ВЛКСМ 23'!C31+'ул.50 лет ВЛКСМ 25'!C31+'ул.Больничная 4'!C31+'ул.Ленина 2'!C31+'ул.Ленина 2а'!C31+'ул.Ленина 2б'!C31+'ул.Ленина 4'!C31+'ул.Ленина 6'!C31+'ул.Ленина 8'!C31+'ул.Ленина 10'!C31+'ул.Ленина 12'!C31+'ул.Ленина 14'!C31+'ул.Ленина 16'!C31+'ул.Ленина 18'!C31+'ул.Ленина 18а'!C31+'ул.Ленина 20'!C31+'ул.Ленина 22'!C31+'ул.Ленина 22а'!C31+'ул.Ленина 24'!C31+'ул.Ленина 32'!C31+'ул.Ленина 34'!C31+'ул.Ленина 38'!C31+'ул.Ленина 38а'!C31+'ул.Ленина 40'!C31+'ул.Ленина 44'!C31+'ул.Ленина 46'!C31+'ул.Ленина 48'!C31+'ул.Мира 28'!C31+'ул.Мира 28а'!C31+'ул.Мира 30'!C31+'ул.Мира 30а'!C31+'пер.Школьный 5'!C31+'пер.Школьный 13'!C31+'пер.Школьный 15'!C31+'ул.1Мая 127'!C31+'ул.1Мая 129'!C31+'ул.1Мая 131'!C31+'ул.1Мая 133'!C31+'ул.1Мая 133а'!C31+'ул.1Мая 145'!C31+'ул.1Мая 149'!C31+'ул.1Мая 147'!C31+'ул.1Мая 151'!C31+'ул.1Мая 153'!C31+'ул.1Мая 155'!C31+'ул.1Мая 159'!C31+'ул.1Мая 160'!C31+'ул.Набережная 3'!C31</f>
        <v>54623.360000000001</v>
      </c>
    </row>
    <row r="32" spans="1:3" ht="15.75">
      <c r="A32" s="31">
        <v>3</v>
      </c>
      <c r="B32" s="32" t="s">
        <v>39</v>
      </c>
      <c r="C32" s="21">
        <f>'ул.50 лет ВЛКСМ 23'!C32+'ул.50 лет ВЛКСМ 25'!C32+'ул.Больничная 4'!C32+'ул.Ленина 2'!C32+'ул.Ленина 2а'!C32+'ул.Ленина 2б'!C32+'ул.Ленина 4'!C32+'ул.Ленина 6'!C32+'ул.Ленина 8'!C32+'ул.Ленина 10'!C32+'ул.Ленина 12'!C32+'ул.Ленина 14'!C32+'ул.Ленина 16'!C32+'ул.Ленина 18'!C32+'ул.Ленина 18а'!C32+'ул.Ленина 20'!C32+'ул.Ленина 22'!C32+'ул.Ленина 22а'!C32+'ул.Ленина 24'!C32+'ул.Ленина 32'!C32+'ул.Ленина 34'!C32+'ул.Ленина 38'!C32+'ул.Ленина 38а'!C32+'ул.Ленина 40'!C32+'ул.Ленина 44'!C32+'ул.Ленина 46'!C32+'ул.Ленина 48'!C32+'ул.Мира 28'!C32+'ул.Мира 28а'!C32+'ул.Мира 30'!C32+'ул.Мира 30а'!C32+'пер.Школьный 5'!C32+'пер.Школьный 13'!C32+'пер.Школьный 15'!C32+'ул.1Мая 127'!C32+'ул.1Мая 129'!C32+'ул.1Мая 131'!C32+'ул.1Мая 133'!C32+'ул.1Мая 133а'!C32+'ул.1Мая 145'!C32+'ул.1Мая 149'!C32+'ул.1Мая 147'!C32+'ул.1Мая 151'!C32+'ул.1Мая 153'!C32+'ул.1Мая 155'!C32+'ул.1Мая 159'!C32+'ул.1Мая 160'!C32+'ул.Набережная 3'!C32</f>
        <v>329494.31999999995</v>
      </c>
    </row>
    <row r="33" spans="1:4" ht="15.75">
      <c r="A33" s="31">
        <v>4</v>
      </c>
      <c r="B33" s="32" t="s">
        <v>40</v>
      </c>
      <c r="C33" s="21">
        <f>'ул.50 лет ВЛКСМ 23'!C33+'ул.50 лет ВЛКСМ 25'!C33+'ул.Больничная 4'!C33+'ул.Ленина 2'!C33+'ул.Ленина 2а'!C33+'ул.Ленина 2б'!C33+'ул.Ленина 4'!C33+'ул.Ленина 6'!C33+'ул.Ленина 8'!C33+'ул.Ленина 10'!C33+'ул.Ленина 12'!C33+'ул.Ленина 14'!C33+'ул.Ленина 16'!C33+'ул.Ленина 18'!C33+'ул.Ленина 18а'!C33+'ул.Ленина 20'!C33+'ул.Ленина 22'!C33+'ул.Ленина 22а'!C33+'ул.Ленина 24'!C33+'ул.Ленина 32'!C33+'ул.Ленина 34'!C33+'ул.Ленина 38'!C33+'ул.Ленина 38а'!C33+'ул.Ленина 40'!C33+'ул.Ленина 44'!C33+'ул.Ленина 46'!C33+'ул.Ленина 48'!C33+'ул.Мира 28'!C33+'ул.Мира 28а'!C33+'ул.Мира 30'!C33+'ул.Мира 30а'!C33+'пер.Школьный 5'!C33+'пер.Школьный 13'!C33+'пер.Школьный 15'!C33+'ул.1Мая 127'!C33+'ул.1Мая 129'!C33+'ул.1Мая 131'!C33+'ул.1Мая 133'!C33+'ул.1Мая 133а'!C33+'ул.1Мая 145'!C33+'ул.1Мая 149'!C33+'ул.1Мая 147'!C33+'ул.1Мая 151'!C33+'ул.1Мая 153'!C33+'ул.1Мая 155'!C33+'ул.1Мая 159'!C33+'ул.1Мая 160'!C33+'ул.Набережная 3'!C33</f>
        <v>94365.209999999992</v>
      </c>
    </row>
    <row r="34" spans="1:4" ht="48" customHeight="1">
      <c r="A34" s="34">
        <v>5</v>
      </c>
      <c r="B34" s="35" t="s">
        <v>49</v>
      </c>
      <c r="C34" s="21">
        <f>'ул.50 лет ВЛКСМ 23'!C34+'ул.50 лет ВЛКСМ 25'!C34+'ул.Больничная 4'!C34+'ул.Ленина 2'!C34+'ул.Ленина 2а'!C34+'ул.Ленина 2б'!C34+'ул.Ленина 4'!C34+'ул.Ленина 6'!C34+'ул.Ленина 8'!C34+'ул.Ленина 10'!C34+'ул.Ленина 12'!C34+'ул.Ленина 14'!C34+'ул.Ленина 16'!C34+'ул.Ленина 18'!C34+'ул.Ленина 18а'!C34+'ул.Ленина 20'!C34+'ул.Ленина 22'!C34+'ул.Ленина 22а'!C34+'ул.Ленина 24'!C34+'ул.Ленина 32'!C34+'ул.Ленина 34'!C34+'ул.Ленина 38'!C34+'ул.Ленина 38а'!C34+'ул.Ленина 40'!C34+'ул.Ленина 44'!C34+'ул.Ленина 46'!C34+'ул.Ленина 48'!C34+'ул.Мира 28'!C34+'ул.Мира 28а'!C34+'ул.Мира 30'!C34+'ул.Мира 30а'!C34+'пер.Школьный 5'!C34+'пер.Школьный 13'!C34+'пер.Школьный 15'!C34+'ул.1Мая 127'!C34+'ул.1Мая 129'!C34+'ул.1Мая 131'!C34+'ул.1Мая 133'!C34+'ул.1Мая 133а'!C34+'ул.1Мая 145'!C34+'ул.1Мая 149'!C34+'ул.1Мая 147'!C34+'ул.1Мая 151'!C34+'ул.1Мая 153'!C34+'ул.1Мая 155'!C34+'ул.1Мая 159'!C34+'ул.1Мая 160'!C34+'ул.Набережная 3'!C34</f>
        <v>233317.79</v>
      </c>
    </row>
    <row r="35" spans="1:4" ht="15.75">
      <c r="A35" s="62" t="s">
        <v>51</v>
      </c>
      <c r="B35" s="63"/>
      <c r="C35" s="33">
        <f>C12+C23+C32+C33+C34</f>
        <v>4133438.378</v>
      </c>
    </row>
    <row r="36" spans="1:4" ht="15.75" customHeight="1">
      <c r="A36" s="56" t="s">
        <v>10</v>
      </c>
      <c r="B36" s="57"/>
      <c r="C36" s="21">
        <f>C9-C35+C6</f>
        <v>471535.80199999915</v>
      </c>
    </row>
    <row r="37" spans="1:4" ht="15.75" customHeight="1">
      <c r="A37" s="14" t="s">
        <v>1</v>
      </c>
      <c r="B37" s="38"/>
      <c r="C37" s="21">
        <f>C9-C10+C7</f>
        <v>1138615.6399999987</v>
      </c>
    </row>
    <row r="38" spans="1:4" ht="17.25" customHeight="1">
      <c r="A38" s="60" t="s">
        <v>11</v>
      </c>
      <c r="B38" s="61"/>
      <c r="C38" s="33">
        <f>C36-C37</f>
        <v>-667079.83799999952</v>
      </c>
    </row>
    <row r="39" spans="1:4" ht="14.25" customHeight="1">
      <c r="A39" s="69" t="s">
        <v>120</v>
      </c>
      <c r="B39" s="69"/>
      <c r="C39" s="69"/>
    </row>
    <row r="40" spans="1:4" ht="15.75">
      <c r="A40" s="70" t="s">
        <v>121</v>
      </c>
      <c r="B40" s="70"/>
      <c r="C40" s="21">
        <f>'ул.50 лет ВЛКСМ 23'!C40+'ул.50 лет ВЛКСМ 25'!C40+'ул.Больничная 4'!C40+'ул.Ленина 2'!C40+'ул.Ленина 2а'!C40+'ул.Ленина 2б'!C40+'ул.Ленина 4'!C40+'ул.Ленина 6'!C40+'ул.Ленина 8'!C40+'ул.Ленина 10'!C40+'ул.Ленина 12'!C40+'ул.Ленина 14'!C40+'ул.Ленина 16'!C40+'ул.Ленина 18'!C40+'ул.Ленина 18а'!C40+'ул.Ленина 20'!C40+'ул.Ленина 22'!C40+'ул.Ленина 22а'!C40+'ул.Ленина 24'!C40+'ул.Ленина 32'!C40+'ул.Ленина 34'!C40+'ул.Ленина 38'!C40+'ул.Ленина 38а'!C40+'ул.Ленина 40'!C40+'ул.Ленина 44'!C40+'ул.Ленина 46'!C40+'ул.Ленина 48'!C40+'ул.Мира 28'!C40+'ул.Мира 28а'!C40+'ул.Мира 30'!C40+'ул.Мира 30а'!C40+'пер.Школьный 5'!C40+'пер.Школьный 13'!C40+'пер.Школьный 15'!C40+'ул.1Мая 127'!C40+'ул.1Мая 129'!C40+'ул.1Мая 131'!C40+'ул.1Мая 133'!C40+'ул.1Мая 133а'!C40+'ул.1Мая 145'!C40+'ул.1Мая 149'!C40+'ул.1Мая 147'!C40+'ул.1Мая 151'!C40+'ул.1Мая 153'!C40+'ул.1Мая 155'!C40+'ул.1Мая 159'!C40+'ул.1Мая 160'!C40+'ул.Набережная 3'!C40</f>
        <v>354013.93</v>
      </c>
    </row>
    <row r="41" spans="1:4" ht="15.75">
      <c r="A41" s="1" t="s">
        <v>122</v>
      </c>
      <c r="B41" s="47"/>
      <c r="C41" s="21">
        <f>C42+C43</f>
        <v>1855209.14</v>
      </c>
      <c r="D41" s="37"/>
    </row>
    <row r="42" spans="1:4" ht="15.75">
      <c r="A42" s="1"/>
      <c r="B42" s="9" t="s">
        <v>123</v>
      </c>
      <c r="C42" s="21">
        <f>'ул.50 лет ВЛКСМ 23'!C42+'ул.50 лет ВЛКСМ 25'!C42+'ул.Больничная 4'!C42+'ул.Ленина 2'!C42+'ул.Ленина 2а'!C42+'ул.Ленина 2б'!C42+'ул.Ленина 4'!C42+'ул.Ленина 6'!C42+'ул.Ленина 8'!C42+'ул.Ленина 10'!C42+'ул.Ленина 12'!C42+'ул.Ленина 14'!C42+'ул.Ленина 16'!C42+'ул.Ленина 18'!C42+'ул.Ленина 18а'!C42+'ул.Ленина 20'!C42+'ул.Ленина 22'!C42+'ул.Ленина 22а'!C42+'ул.Ленина 24'!C42+'ул.Ленина 32'!C42+'ул.Ленина 34'!C42+'ул.Ленина 38'!C42+'ул.Ленина 38а'!C42+'ул.Ленина 40'!C42+'ул.Ленина 44'!C42+'ул.Ленина 46'!C42+'ул.Ленина 48'!C42+'ул.Мира 28'!C42+'ул.Мира 28а'!C42+'ул.Мира 30'!C42+'ул.Мира 30а'!C42+'пер.Школьный 5'!C42+'пер.Школьный 13'!C42+'пер.Школьный 15'!C42+'ул.1Мая 127'!C42+'ул.1Мая 129'!C42+'ул.1Мая 131'!C42+'ул.1Мая 133'!C42+'ул.1Мая 133а'!C42+'ул.1Мая 145'!C42+'ул.1Мая 149'!C42+'ул.1Мая 147'!C42+'ул.1Мая 151'!C42+'ул.1Мая 153'!C42+'ул.1Мая 155'!C42+'ул.1Мая 159'!C42+'ул.1Мая 160'!C42+'ул.Набережная 3'!C42</f>
        <v>0</v>
      </c>
      <c r="D42" s="37"/>
    </row>
    <row r="43" spans="1:4" ht="15.75">
      <c r="A43" s="1"/>
      <c r="B43" s="48" t="s">
        <v>124</v>
      </c>
      <c r="C43" s="21">
        <f>'ул.50 лет ВЛКСМ 23'!C43+'ул.50 лет ВЛКСМ 25'!C43+'ул.Больничная 4'!C43+'ул.Ленина 2'!C43+'ул.Ленина 2а'!C43+'ул.Ленина 2б'!C43+'ул.Ленина 4'!C43+'ул.Ленина 6'!C43+'ул.Ленина 8'!C43+'ул.Ленина 10'!C43+'ул.Ленина 12'!C43+'ул.Ленина 14'!C43+'ул.Ленина 16'!C43+'ул.Ленина 18'!C43+'ул.Ленина 18а'!C43+'ул.Ленина 20'!C43+'ул.Ленина 22'!C43+'ул.Ленина 22а'!C43+'ул.Ленина 24'!C43+'ул.Ленина 32'!C43+'ул.Ленина 34'!C43+'ул.Ленина 38'!C43+'ул.Ленина 38а'!C43+'ул.Ленина 40'!C43+'ул.Ленина 44'!C43+'ул.Ленина 46'!C43+'ул.Ленина 48'!C43+'ул.Мира 28'!C43+'ул.Мира 28а'!C43+'ул.Мира 30'!C43+'ул.Мира 30а'!C43+'пер.Школьный 5'!C43+'пер.Школьный 13'!C43+'пер.Школьный 15'!C43+'ул.1Мая 127'!C43+'ул.1Мая 129'!C43+'ул.1Мая 131'!C43+'ул.1Мая 133'!C43+'ул.1Мая 133а'!C43+'ул.1Мая 145'!C43+'ул.1Мая 149'!C43+'ул.1Мая 147'!C43+'ул.1Мая 151'!C43+'ул.1Мая 153'!C43+'ул.1Мая 155'!C43+'ул.1Мая 159'!C43+'ул.1Мая 160'!C43+'ул.Набережная 3'!C43</f>
        <v>1855209.14</v>
      </c>
      <c r="D43" s="37"/>
    </row>
    <row r="44" spans="1:4" ht="15.75">
      <c r="A44" s="1" t="s">
        <v>125</v>
      </c>
      <c r="B44" s="47"/>
      <c r="C44" s="21">
        <f>C45+C46</f>
        <v>1745482.1799999997</v>
      </c>
      <c r="D44" s="13"/>
    </row>
    <row r="45" spans="1:4" ht="15.75">
      <c r="A45" s="9"/>
      <c r="B45" s="9" t="s">
        <v>123</v>
      </c>
      <c r="C45" s="21">
        <f>'ул.50 лет ВЛКСМ 23'!C45+'ул.50 лет ВЛКСМ 25'!C45+'ул.Больничная 4'!C45+'ул.Ленина 2'!C45+'ул.Ленина 2а'!C45+'ул.Ленина 2б'!C45+'ул.Ленина 4'!C45+'ул.Ленина 6'!C45+'ул.Ленина 8'!C45+'ул.Ленина 10'!C45+'ул.Ленина 12'!C45+'ул.Ленина 14'!C45+'ул.Ленина 16'!C45+'ул.Ленина 18'!C45+'ул.Ленина 18а'!C45+'ул.Ленина 20'!C45+'ул.Ленина 22'!C45+'ул.Ленина 22а'!C45+'ул.Ленина 24'!C45+'ул.Ленина 32'!C45+'ул.Ленина 34'!C45+'ул.Ленина 38'!C45+'ул.Ленина 38а'!C45+'ул.Ленина 40'!C45+'ул.Ленина 44'!C45+'ул.Ленина 46'!C45+'ул.Ленина 48'!C45+'ул.Мира 28'!C45+'ул.Мира 28а'!C45+'ул.Мира 30'!C45+'ул.Мира 30а'!C45+'пер.Школьный 5'!C45+'пер.Школьный 13'!C45+'пер.Школьный 15'!C45+'ул.1Мая 127'!C45+'ул.1Мая 129'!C45+'ул.1Мая 131'!C45+'ул.1Мая 133'!C45+'ул.1Мая 133а'!C45+'ул.1Мая 145'!C45+'ул.1Мая 149'!C45+'ул.1Мая 147'!C45+'ул.1Мая 151'!C45+'ул.1Мая 153'!C45+'ул.1Мая 155'!C45+'ул.1Мая 159'!C45+'ул.1Мая 160'!C45+'ул.Набережная 3'!C45</f>
        <v>74671.710000000006</v>
      </c>
      <c r="D45" s="13"/>
    </row>
    <row r="46" spans="1:4" ht="15.75">
      <c r="A46" s="9"/>
      <c r="B46" s="48" t="s">
        <v>124</v>
      </c>
      <c r="C46" s="21">
        <f>'ул.50 лет ВЛКСМ 23'!C46+'ул.50 лет ВЛКСМ 25'!C46+'ул.Больничная 4'!C46+'ул.Ленина 2'!C46+'ул.Ленина 2а'!C46+'ул.Ленина 2б'!C46+'ул.Ленина 4'!C46+'ул.Ленина 6'!C46+'ул.Ленина 8'!C46+'ул.Ленина 10'!C46+'ул.Ленина 12'!C46+'ул.Ленина 14'!C46+'ул.Ленина 16'!C46+'ул.Ленина 18'!C46+'ул.Ленина 18а'!C46+'ул.Ленина 20'!C46+'ул.Ленина 22'!C46+'ул.Ленина 22а'!C46+'ул.Ленина 24'!C46+'ул.Ленина 32'!C46+'ул.Ленина 34'!C46+'ул.Ленина 38'!C46+'ул.Ленина 38а'!C46+'ул.Ленина 40'!C46+'ул.Ленина 44'!C46+'ул.Ленина 46'!C46+'ул.Ленина 48'!C46+'ул.Мира 28'!C46+'ул.Мира 28а'!C46+'ул.Мира 30'!C46+'ул.Мира 30а'!C46+'пер.Школьный 5'!C46+'пер.Школьный 13'!C46+'пер.Школьный 15'!C46+'ул.1Мая 127'!C46+'ул.1Мая 129'!C46+'ул.1Мая 131'!C46+'ул.1Мая 133'!C46+'ул.1Мая 133а'!C46+'ул.1Мая 145'!C46+'ул.1Мая 149'!C46+'ул.1Мая 147'!C46+'ул.1Мая 151'!C46+'ул.1Мая 153'!C46+'ул.1Мая 155'!C46+'ул.1Мая 159'!C46+'ул.1Мая 160'!C46+'ул.Набережная 3'!C46</f>
        <v>1670810.4699999997</v>
      </c>
      <c r="D46" s="13"/>
    </row>
    <row r="47" spans="1:4" ht="15.75">
      <c r="A47" s="53" t="s">
        <v>126</v>
      </c>
      <c r="B47" s="53"/>
      <c r="C47" s="33">
        <f>C40+C41-C44</f>
        <v>463740.89000000013</v>
      </c>
      <c r="D47" s="13"/>
    </row>
    <row r="48" spans="1:4" ht="12" customHeight="1">
      <c r="A48" s="8"/>
      <c r="B48" s="8"/>
      <c r="C48" s="8"/>
      <c r="D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35:B35"/>
    <mergeCell ref="A1:C1"/>
    <mergeCell ref="A6:B6"/>
    <mergeCell ref="A7:B7"/>
    <mergeCell ref="A8:B8"/>
    <mergeCell ref="A11:B11"/>
    <mergeCell ref="A5:C5"/>
    <mergeCell ref="A36:B36"/>
    <mergeCell ref="A38:B38"/>
    <mergeCell ref="A39:C39"/>
    <mergeCell ref="A40:B40"/>
  </mergeCells>
  <pageMargins left="0.49" right="0.3" top="0.44" bottom="0.3" header="0.31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zoomScaleNormal="100" workbookViewId="0">
      <selection activeCell="E1" sqref="E1:T1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7.25">
      <c r="A2" s="20" t="s">
        <v>95</v>
      </c>
      <c r="C2" s="8"/>
    </row>
    <row r="3" spans="1:3" ht="15.75">
      <c r="A3" s="17" t="s">
        <v>70</v>
      </c>
      <c r="C3" s="8">
        <v>782.4</v>
      </c>
    </row>
    <row r="4" spans="1:3" ht="17.25" customHeight="1">
      <c r="A4" s="18" t="s">
        <v>44</v>
      </c>
      <c r="B4" s="18" t="s">
        <v>42</v>
      </c>
      <c r="C4" s="19" t="s">
        <v>43</v>
      </c>
    </row>
    <row r="5" spans="1:3" ht="16.5" customHeight="1">
      <c r="A5" s="66" t="s">
        <v>119</v>
      </c>
      <c r="B5" s="67"/>
      <c r="C5" s="68"/>
    </row>
    <row r="6" spans="1:3" ht="15" customHeight="1">
      <c r="A6" s="56" t="s">
        <v>4</v>
      </c>
      <c r="B6" s="57"/>
      <c r="C6" s="22">
        <f>'[1]ул.Ленина 2а'!C36</f>
        <v>9881.4399999999987</v>
      </c>
    </row>
    <row r="7" spans="1:3" ht="15" customHeight="1">
      <c r="A7" s="58" t="s">
        <v>0</v>
      </c>
      <c r="B7" s="59"/>
      <c r="C7" s="22">
        <f>'[1]ул.Ленина 2а'!$C$37</f>
        <v>7936.09</v>
      </c>
    </row>
    <row r="8" spans="1:3" ht="15.75" customHeight="1">
      <c r="A8" s="64" t="s">
        <v>5</v>
      </c>
      <c r="B8" s="65"/>
      <c r="C8" s="27">
        <f>C6-C7</f>
        <v>1945.3499999999985</v>
      </c>
    </row>
    <row r="9" spans="1:3" ht="15.75">
      <c r="A9" s="14" t="s">
        <v>2</v>
      </c>
      <c r="B9" s="15"/>
      <c r="C9" s="21">
        <v>93768</v>
      </c>
    </row>
    <row r="10" spans="1:3" ht="15.75">
      <c r="A10" s="14" t="s">
        <v>3</v>
      </c>
      <c r="B10" s="15"/>
      <c r="C10" s="9">
        <v>82700.92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50586.59</v>
      </c>
    </row>
    <row r="13" spans="1:3">
      <c r="A13" s="41" t="s">
        <v>52</v>
      </c>
      <c r="B13" s="42" t="s">
        <v>33</v>
      </c>
      <c r="C13" s="42">
        <v>46912.72</v>
      </c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>
        <v>1018.95</v>
      </c>
    </row>
    <row r="19" spans="1:3">
      <c r="A19" s="41" t="s">
        <v>58</v>
      </c>
      <c r="B19" s="44" t="s">
        <v>46</v>
      </c>
      <c r="C19" s="42">
        <v>2654.92</v>
      </c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73509.86</v>
      </c>
    </row>
    <row r="24" spans="1:3">
      <c r="A24" s="41" t="s">
        <v>62</v>
      </c>
      <c r="B24" s="42" t="s">
        <v>28</v>
      </c>
      <c r="C24" s="42">
        <v>6576.2</v>
      </c>
    </row>
    <row r="25" spans="1:3">
      <c r="A25" s="41" t="s">
        <v>63</v>
      </c>
      <c r="B25" s="42" t="s">
        <v>29</v>
      </c>
      <c r="C25" s="42">
        <v>342.42</v>
      </c>
    </row>
    <row r="26" spans="1:3">
      <c r="A26" s="41" t="s">
        <v>64</v>
      </c>
      <c r="B26" s="42" t="s">
        <v>30</v>
      </c>
      <c r="C26" s="42">
        <v>21632.23</v>
      </c>
    </row>
    <row r="27" spans="1:3">
      <c r="A27" s="41" t="s">
        <v>65</v>
      </c>
      <c r="B27" s="42" t="s">
        <v>31</v>
      </c>
      <c r="C27" s="42">
        <v>327.97</v>
      </c>
    </row>
    <row r="28" spans="1:3">
      <c r="A28" s="41" t="s">
        <v>66</v>
      </c>
      <c r="B28" s="42" t="s">
        <v>25</v>
      </c>
      <c r="C28" s="42">
        <v>22456.5</v>
      </c>
    </row>
    <row r="29" spans="1:3">
      <c r="A29" s="41" t="s">
        <v>67</v>
      </c>
      <c r="B29" s="42" t="s">
        <v>7</v>
      </c>
      <c r="C29" s="43"/>
    </row>
    <row r="30" spans="1:3">
      <c r="A30" s="41" t="s">
        <v>68</v>
      </c>
      <c r="B30" s="42" t="s">
        <v>47</v>
      </c>
      <c r="C30" s="42">
        <v>12571.86</v>
      </c>
    </row>
    <row r="31" spans="1:3">
      <c r="A31" s="41" t="s">
        <v>69</v>
      </c>
      <c r="B31" s="44" t="s">
        <v>38</v>
      </c>
      <c r="C31" s="42">
        <v>9602.68</v>
      </c>
    </row>
    <row r="32" spans="1:3" ht="15.75">
      <c r="A32" s="31">
        <v>3</v>
      </c>
      <c r="B32" s="32" t="s">
        <v>39</v>
      </c>
      <c r="C32" s="33">
        <v>7032.6</v>
      </c>
    </row>
    <row r="33" spans="1:5" ht="15.75">
      <c r="A33" s="31">
        <v>4</v>
      </c>
      <c r="B33" s="32" t="s">
        <v>40</v>
      </c>
      <c r="C33" s="32"/>
    </row>
    <row r="34" spans="1:5" ht="50.25" customHeight="1">
      <c r="A34" s="34">
        <v>5</v>
      </c>
      <c r="B34" s="35" t="s">
        <v>49</v>
      </c>
      <c r="C34" s="32">
        <v>4990.33</v>
      </c>
    </row>
    <row r="35" spans="1:5" ht="15.75">
      <c r="A35" s="62" t="s">
        <v>51</v>
      </c>
      <c r="B35" s="63"/>
      <c r="C35" s="33">
        <f>C12+C23+C32+C33+C34</f>
        <v>136119.37999999998</v>
      </c>
    </row>
    <row r="36" spans="1:5" ht="15.75" customHeight="1">
      <c r="A36" s="56" t="s">
        <v>10</v>
      </c>
      <c r="B36" s="57"/>
      <c r="C36" s="21">
        <f>C9-C35+C6</f>
        <v>-32469.939999999977</v>
      </c>
    </row>
    <row r="37" spans="1:5" ht="15.75" customHeight="1">
      <c r="A37" s="14" t="s">
        <v>1</v>
      </c>
      <c r="B37" s="26"/>
      <c r="C37" s="21">
        <f>C9-C10+C7</f>
        <v>19003.170000000002</v>
      </c>
    </row>
    <row r="38" spans="1:5" ht="14.25" customHeight="1">
      <c r="A38" s="64" t="s">
        <v>11</v>
      </c>
      <c r="B38" s="65"/>
      <c r="C38" s="33">
        <f>C36-C37</f>
        <v>-51473.109999999979</v>
      </c>
    </row>
    <row r="39" spans="1:5" ht="15.75">
      <c r="A39" s="69" t="s">
        <v>120</v>
      </c>
      <c r="B39" s="69"/>
      <c r="C39" s="69"/>
    </row>
    <row r="40" spans="1:5" ht="15.75">
      <c r="A40" s="70" t="s">
        <v>121</v>
      </c>
      <c r="B40" s="70"/>
      <c r="C40" s="33">
        <f>'[1]ул.Ленина 2а'!$C$47</f>
        <v>6104.5499999999993</v>
      </c>
    </row>
    <row r="41" spans="1:5" ht="15.75">
      <c r="A41" s="1" t="s">
        <v>122</v>
      </c>
      <c r="B41" s="47"/>
      <c r="C41" s="21">
        <f>C42+C43</f>
        <v>35950.019999999997</v>
      </c>
      <c r="E41" s="25"/>
    </row>
    <row r="42" spans="1:5" ht="15.75">
      <c r="A42" s="1"/>
      <c r="B42" s="9" t="s">
        <v>123</v>
      </c>
      <c r="C42" s="21">
        <v>0</v>
      </c>
      <c r="E42" s="25"/>
    </row>
    <row r="43" spans="1:5" ht="15.75">
      <c r="A43" s="1"/>
      <c r="B43" s="48" t="s">
        <v>124</v>
      </c>
      <c r="C43" s="21">
        <v>35950.019999999997</v>
      </c>
      <c r="E43" s="25"/>
    </row>
    <row r="44" spans="1:5" ht="15.75">
      <c r="A44" s="1" t="s">
        <v>125</v>
      </c>
      <c r="B44" s="47"/>
      <c r="C44" s="21">
        <f>C45+C46</f>
        <v>36942.85</v>
      </c>
      <c r="E44" s="13"/>
    </row>
    <row r="45" spans="1:5" ht="15.75">
      <c r="A45" s="9"/>
      <c r="B45" s="9" t="s">
        <v>123</v>
      </c>
      <c r="C45" s="21">
        <v>791.75</v>
      </c>
      <c r="E45" s="13"/>
    </row>
    <row r="46" spans="1:5" ht="15.75">
      <c r="A46" s="9"/>
      <c r="B46" s="48" t="s">
        <v>124</v>
      </c>
      <c r="C46" s="21">
        <v>36151.1</v>
      </c>
      <c r="E46" s="13"/>
    </row>
    <row r="47" spans="1:5" ht="15.75">
      <c r="A47" s="53" t="s">
        <v>126</v>
      </c>
      <c r="B47" s="53"/>
      <c r="C47" s="33">
        <f>C40+C41-C44</f>
        <v>5111.7199999999939</v>
      </c>
      <c r="E47" s="13"/>
    </row>
    <row r="48" spans="1:5" ht="15.75">
      <c r="A48" s="8"/>
      <c r="B48" s="8"/>
      <c r="C48" s="8"/>
      <c r="E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5:C5"/>
    <mergeCell ref="A39:C39"/>
    <mergeCell ref="A40:B40"/>
  </mergeCells>
  <pageMargins left="0.49" right="0.3" top="0.37" bottom="0.35" header="0.31" footer="0.3"/>
  <pageSetup paperSize="9" orientation="portrait" horizontalDpi="180" verticalDpi="18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3:I21"/>
  <sheetViews>
    <sheetView workbookViewId="0">
      <selection activeCell="L8" sqref="L8"/>
    </sheetView>
  </sheetViews>
  <sheetFormatPr defaultRowHeight="15"/>
  <cols>
    <col min="1" max="1" width="47.42578125" customWidth="1"/>
    <col min="2" max="2" width="22.28515625" customWidth="1"/>
  </cols>
  <sheetData>
    <row r="3" spans="1:9" ht="15.75">
      <c r="A3" s="73" t="s">
        <v>21</v>
      </c>
      <c r="B3" s="73"/>
    </row>
    <row r="4" spans="1:9" ht="15.75">
      <c r="A4" s="73" t="s">
        <v>12</v>
      </c>
      <c r="B4" s="73"/>
    </row>
    <row r="5" spans="1:9" ht="15.75">
      <c r="A5" s="73" t="s">
        <v>13</v>
      </c>
      <c r="B5" s="73"/>
    </row>
    <row r="6" spans="1:9" ht="15.75">
      <c r="A6" s="74" t="s">
        <v>22</v>
      </c>
      <c r="B6" s="74"/>
    </row>
    <row r="7" spans="1:9" ht="31.5">
      <c r="A7" s="3" t="s">
        <v>14</v>
      </c>
      <c r="B7" s="3" t="s">
        <v>15</v>
      </c>
    </row>
    <row r="8" spans="1:9" ht="15.75">
      <c r="A8" s="1" t="s">
        <v>16</v>
      </c>
      <c r="B8" s="3">
        <v>2.39</v>
      </c>
      <c r="E8" s="5">
        <v>1033</v>
      </c>
      <c r="F8" s="6">
        <v>27</v>
      </c>
      <c r="G8" s="4">
        <f>G12*F8%</f>
        <v>2.3948999999999998</v>
      </c>
    </row>
    <row r="9" spans="1:9" ht="15.75">
      <c r="A9" s="1" t="s">
        <v>17</v>
      </c>
      <c r="B9" s="3">
        <v>2.57</v>
      </c>
      <c r="E9">
        <v>1226.5</v>
      </c>
      <c r="F9" s="6">
        <f>E9/E12*100</f>
        <v>32.904091213950373</v>
      </c>
      <c r="G9" s="4">
        <f>G12*29%</f>
        <v>2.5722999999999998</v>
      </c>
    </row>
    <row r="10" spans="1:9" ht="15.75">
      <c r="A10" s="1" t="s">
        <v>18</v>
      </c>
      <c r="B10" s="3">
        <v>3.01</v>
      </c>
      <c r="E10">
        <v>1263.3</v>
      </c>
      <c r="F10" s="6">
        <f>E10/E12*100</f>
        <v>33.891348088531196</v>
      </c>
      <c r="G10" s="4">
        <f>G12*F10%</f>
        <v>3.0061625754527168</v>
      </c>
    </row>
    <row r="11" spans="1:9" ht="15.75">
      <c r="A11" s="1" t="s">
        <v>19</v>
      </c>
      <c r="B11" s="7">
        <v>0.9</v>
      </c>
      <c r="E11">
        <v>204.7</v>
      </c>
      <c r="F11" s="6">
        <f>F12-F8-F9-F10</f>
        <v>6.2045606975184313</v>
      </c>
      <c r="G11" s="4">
        <f>G12-G8-G9-G10</f>
        <v>0.89663742454728279</v>
      </c>
    </row>
    <row r="12" spans="1:9" ht="15.75">
      <c r="A12" s="2" t="s">
        <v>20</v>
      </c>
      <c r="B12" s="3">
        <v>8.8699999999999992</v>
      </c>
      <c r="E12">
        <f>E15-E14-E13</f>
        <v>3727.4999999999995</v>
      </c>
      <c r="F12">
        <v>100</v>
      </c>
      <c r="G12">
        <v>8.8699999999999992</v>
      </c>
      <c r="I12" s="5">
        <f>E8+E9+E10+E11</f>
        <v>3727.5</v>
      </c>
    </row>
    <row r="13" spans="1:9">
      <c r="D13" t="s">
        <v>23</v>
      </c>
      <c r="E13">
        <v>413.6</v>
      </c>
    </row>
    <row r="14" spans="1:9">
      <c r="D14" t="s">
        <v>24</v>
      </c>
      <c r="E14">
        <v>210.1</v>
      </c>
    </row>
    <row r="15" spans="1:9">
      <c r="E15">
        <v>4351.2</v>
      </c>
    </row>
    <row r="16" spans="1:9" ht="15.75">
      <c r="H16" s="3">
        <v>2.85</v>
      </c>
      <c r="I16" s="5">
        <f>H16/H21*100</f>
        <v>23.114355231143552</v>
      </c>
    </row>
    <row r="17" spans="8:9" ht="15.75">
      <c r="H17" s="3">
        <v>2.2000000000000002</v>
      </c>
      <c r="I17" s="5">
        <f>H17/H21*100</f>
        <v>17.842660178426602</v>
      </c>
    </row>
    <row r="18" spans="8:9" ht="15.75">
      <c r="H18" s="3">
        <v>3</v>
      </c>
      <c r="I18" s="5">
        <f>H18/H21*100</f>
        <v>24.330900243309003</v>
      </c>
    </row>
    <row r="19" spans="8:9" ht="15.75">
      <c r="H19" s="3">
        <v>3.3</v>
      </c>
      <c r="I19" s="5">
        <f>H19/H21*100</f>
        <v>26.763990267639905</v>
      </c>
    </row>
    <row r="20" spans="8:9" ht="15.75">
      <c r="H20" s="3">
        <v>0.98</v>
      </c>
      <c r="I20" s="5">
        <f>100-I16-I17-I18-I19</f>
        <v>7.9480940794809456</v>
      </c>
    </row>
    <row r="21" spans="8:9" ht="15.75">
      <c r="H21" s="3">
        <v>12.33</v>
      </c>
      <c r="I21">
        <v>100</v>
      </c>
    </row>
  </sheetData>
  <mergeCells count="4">
    <mergeCell ref="A4:B4"/>
    <mergeCell ref="A5:B5"/>
    <mergeCell ref="A3:B3"/>
    <mergeCell ref="A6:B6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Normal="100" workbookViewId="0">
      <selection activeCell="F51" sqref="F51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7.25">
      <c r="A2" s="20" t="s">
        <v>94</v>
      </c>
      <c r="C2" s="8"/>
    </row>
    <row r="3" spans="1:3" ht="15.75">
      <c r="A3" s="17" t="s">
        <v>70</v>
      </c>
      <c r="C3" s="8">
        <v>781.9</v>
      </c>
    </row>
    <row r="4" spans="1:3" ht="17.25" customHeight="1">
      <c r="A4" s="18" t="s">
        <v>44</v>
      </c>
      <c r="B4" s="18" t="s">
        <v>42</v>
      </c>
      <c r="C4" s="19" t="s">
        <v>43</v>
      </c>
    </row>
    <row r="5" spans="1:3" ht="15" customHeight="1">
      <c r="A5" s="66" t="s">
        <v>119</v>
      </c>
      <c r="B5" s="67"/>
      <c r="C5" s="68"/>
    </row>
    <row r="6" spans="1:3" ht="14.25" customHeight="1">
      <c r="A6" s="56" t="s">
        <v>4</v>
      </c>
      <c r="B6" s="57"/>
      <c r="C6" s="22">
        <f>'[1]ул.Ленина 2б'!C36</f>
        <v>-235.42000000000189</v>
      </c>
    </row>
    <row r="7" spans="1:3" ht="14.25" customHeight="1">
      <c r="A7" s="58" t="s">
        <v>0</v>
      </c>
      <c r="B7" s="59"/>
      <c r="C7" s="22">
        <f>'[1]ул.Ленина 2б'!$C$37</f>
        <v>11777.7</v>
      </c>
    </row>
    <row r="8" spans="1:3" ht="13.5" customHeight="1">
      <c r="A8" s="64" t="s">
        <v>5</v>
      </c>
      <c r="B8" s="65"/>
      <c r="C8" s="27">
        <f>C6-C7</f>
        <v>-12013.120000000003</v>
      </c>
    </row>
    <row r="9" spans="1:3" ht="15.75">
      <c r="A9" s="14" t="s">
        <v>2</v>
      </c>
      <c r="B9" s="15"/>
      <c r="C9" s="21">
        <v>92664</v>
      </c>
    </row>
    <row r="10" spans="1:3" ht="15.75">
      <c r="A10" s="14" t="s">
        <v>3</v>
      </c>
      <c r="B10" s="15"/>
      <c r="C10" s="9">
        <v>90817.25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0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58704.66</v>
      </c>
    </row>
    <row r="24" spans="1:3">
      <c r="A24" s="41" t="s">
        <v>62</v>
      </c>
      <c r="B24" s="42" t="s">
        <v>28</v>
      </c>
      <c r="C24" s="42">
        <v>4644.49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22916.16</v>
      </c>
    </row>
    <row r="27" spans="1:3">
      <c r="A27" s="41" t="s">
        <v>65</v>
      </c>
      <c r="B27" s="42" t="s">
        <v>31</v>
      </c>
      <c r="C27" s="42">
        <v>615.1</v>
      </c>
    </row>
    <row r="28" spans="1:3">
      <c r="A28" s="41" t="s">
        <v>66</v>
      </c>
      <c r="B28" s="42" t="s">
        <v>25</v>
      </c>
      <c r="C28" s="42">
        <v>22192.1</v>
      </c>
    </row>
    <row r="29" spans="1:3">
      <c r="A29" s="41" t="s">
        <v>67</v>
      </c>
      <c r="B29" s="42" t="s">
        <v>7</v>
      </c>
      <c r="C29" s="43">
        <v>2553.04</v>
      </c>
    </row>
    <row r="30" spans="1:3">
      <c r="A30" s="41" t="s">
        <v>68</v>
      </c>
      <c r="B30" s="42" t="s">
        <v>47</v>
      </c>
      <c r="C30" s="42">
        <v>4794.26</v>
      </c>
    </row>
    <row r="31" spans="1:3">
      <c r="A31" s="41" t="s">
        <v>69</v>
      </c>
      <c r="B31" s="44" t="s">
        <v>38</v>
      </c>
      <c r="C31" s="42">
        <v>989.51</v>
      </c>
    </row>
    <row r="32" spans="1:3" ht="15.75">
      <c r="A32" s="31">
        <v>3</v>
      </c>
      <c r="B32" s="32" t="s">
        <v>39</v>
      </c>
      <c r="C32" s="33">
        <v>6949.8</v>
      </c>
    </row>
    <row r="33" spans="1:6" ht="15.75">
      <c r="A33" s="31">
        <v>4</v>
      </c>
      <c r="B33" s="32" t="s">
        <v>40</v>
      </c>
      <c r="C33" s="32"/>
    </row>
    <row r="34" spans="1:6" ht="50.25" customHeight="1">
      <c r="A34" s="34">
        <v>5</v>
      </c>
      <c r="B34" s="35" t="s">
        <v>49</v>
      </c>
      <c r="C34" s="32">
        <v>4931.58</v>
      </c>
    </row>
    <row r="35" spans="1:6" ht="15.75">
      <c r="A35" s="62" t="s">
        <v>51</v>
      </c>
      <c r="B35" s="63"/>
      <c r="C35" s="33">
        <f>C12+C23+C32+C33+C34</f>
        <v>70586.040000000008</v>
      </c>
    </row>
    <row r="36" spans="1:6" ht="15.75" customHeight="1">
      <c r="A36" s="56" t="s">
        <v>10</v>
      </c>
      <c r="B36" s="57"/>
      <c r="C36" s="21">
        <f>C9-C35+C6</f>
        <v>21842.53999999999</v>
      </c>
    </row>
    <row r="37" spans="1:6" ht="15.75" customHeight="1">
      <c r="A37" s="14" t="s">
        <v>1</v>
      </c>
      <c r="B37" s="26"/>
      <c r="C37" s="21">
        <f>C9-C10+C7</f>
        <v>13624.45</v>
      </c>
    </row>
    <row r="38" spans="1:6" ht="16.5" customHeight="1">
      <c r="A38" s="60" t="s">
        <v>11</v>
      </c>
      <c r="B38" s="61"/>
      <c r="C38" s="33">
        <f>C36-C37</f>
        <v>8218.0899999999892</v>
      </c>
    </row>
    <row r="39" spans="1:6" ht="15.75">
      <c r="A39" s="69" t="s">
        <v>120</v>
      </c>
      <c r="B39" s="69"/>
      <c r="C39" s="69"/>
    </row>
    <row r="40" spans="1:6" ht="15.75">
      <c r="A40" s="70" t="s">
        <v>121</v>
      </c>
      <c r="B40" s="70"/>
      <c r="C40" s="33">
        <f>'[1]ул.Ленина 2б'!$C$47</f>
        <v>6208.83</v>
      </c>
    </row>
    <row r="41" spans="1:6" ht="15.75">
      <c r="A41" s="1" t="s">
        <v>122</v>
      </c>
      <c r="B41" s="47"/>
      <c r="C41" s="21">
        <f>C42+C43</f>
        <v>40289.120000000003</v>
      </c>
      <c r="E41" s="25"/>
      <c r="F41" s="25"/>
    </row>
    <row r="42" spans="1:6" ht="15.75">
      <c r="A42" s="1"/>
      <c r="B42" s="9" t="s">
        <v>123</v>
      </c>
      <c r="C42" s="21">
        <v>0</v>
      </c>
      <c r="E42" s="25"/>
      <c r="F42" s="25"/>
    </row>
    <row r="43" spans="1:6" ht="15.75">
      <c r="A43" s="1"/>
      <c r="B43" s="48" t="s">
        <v>124</v>
      </c>
      <c r="C43" s="21">
        <v>40289.120000000003</v>
      </c>
      <c r="E43" s="25"/>
      <c r="F43" s="25"/>
    </row>
    <row r="44" spans="1:6" ht="15.75">
      <c r="A44" s="1" t="s">
        <v>125</v>
      </c>
      <c r="B44" s="47"/>
      <c r="C44" s="21">
        <f>C45+C46</f>
        <v>41618.020000000004</v>
      </c>
      <c r="E44" s="13"/>
      <c r="F44" s="13"/>
    </row>
    <row r="45" spans="1:6" ht="15.75">
      <c r="A45" s="9"/>
      <c r="B45" s="9" t="s">
        <v>123</v>
      </c>
      <c r="C45" s="21">
        <v>1078.33</v>
      </c>
      <c r="E45" s="13"/>
      <c r="F45" s="13"/>
    </row>
    <row r="46" spans="1:6" ht="15.75">
      <c r="A46" s="9"/>
      <c r="B46" s="48" t="s">
        <v>124</v>
      </c>
      <c r="C46" s="9">
        <v>40539.69</v>
      </c>
      <c r="E46" s="13"/>
      <c r="F46" s="13"/>
    </row>
    <row r="47" spans="1:6" ht="15.75">
      <c r="A47" s="53" t="s">
        <v>126</v>
      </c>
      <c r="B47" s="53"/>
      <c r="C47" s="33">
        <f>C40+C41-C44</f>
        <v>4879.93</v>
      </c>
      <c r="E47" s="13"/>
      <c r="F47" s="13"/>
    </row>
    <row r="48" spans="1:6" ht="15.75">
      <c r="A48" s="8"/>
      <c r="B48" s="8"/>
      <c r="C48" s="8"/>
      <c r="E48" s="13"/>
      <c r="F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5:C5"/>
    <mergeCell ref="A39:C39"/>
    <mergeCell ref="A40:B40"/>
  </mergeCells>
  <pageMargins left="0.49" right="0.3" top="0.41" bottom="0.33" header="0.31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zoomScaleNormal="100" workbookViewId="0">
      <selection activeCell="E1" sqref="E1:T1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7.25">
      <c r="A2" s="20" t="s">
        <v>93</v>
      </c>
      <c r="C2" s="8"/>
    </row>
    <row r="3" spans="1:3" ht="15.75">
      <c r="A3" s="17" t="s">
        <v>70</v>
      </c>
      <c r="C3" s="8">
        <v>713.1</v>
      </c>
    </row>
    <row r="4" spans="1:3" ht="18.75" customHeight="1">
      <c r="A4" s="18" t="s">
        <v>44</v>
      </c>
      <c r="B4" s="18" t="s">
        <v>42</v>
      </c>
      <c r="C4" s="19" t="s">
        <v>43</v>
      </c>
    </row>
    <row r="5" spans="1:3" ht="15.75" customHeight="1">
      <c r="A5" s="66" t="s">
        <v>119</v>
      </c>
      <c r="B5" s="67"/>
      <c r="C5" s="68"/>
    </row>
    <row r="6" spans="1:3" ht="16.5" customHeight="1">
      <c r="A6" s="56" t="s">
        <v>4</v>
      </c>
      <c r="B6" s="57"/>
      <c r="C6" s="22">
        <f>'[1]ул.Ленина 4'!C36</f>
        <v>11095.43</v>
      </c>
    </row>
    <row r="7" spans="1:3" ht="15.75" customHeight="1">
      <c r="A7" s="58" t="s">
        <v>0</v>
      </c>
      <c r="B7" s="59"/>
      <c r="C7" s="22">
        <f>'[1]ул.Ленина 4'!$C$37</f>
        <v>11886.650000000001</v>
      </c>
    </row>
    <row r="8" spans="1:3" ht="18" customHeight="1">
      <c r="A8" s="60" t="s">
        <v>5</v>
      </c>
      <c r="B8" s="61"/>
      <c r="C8" s="27">
        <f>C6-C7</f>
        <v>-791.22000000000116</v>
      </c>
    </row>
    <row r="9" spans="1:3" ht="15.75">
      <c r="A9" s="14" t="s">
        <v>2</v>
      </c>
      <c r="B9" s="15"/>
      <c r="C9" s="21">
        <v>85968</v>
      </c>
    </row>
    <row r="10" spans="1:3" ht="15.75">
      <c r="A10" s="14" t="s">
        <v>3</v>
      </c>
      <c r="B10" s="15"/>
      <c r="C10" s="9">
        <v>81513.429999999993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50292.4</v>
      </c>
    </row>
    <row r="13" spans="1:3">
      <c r="A13" s="41" t="s">
        <v>52</v>
      </c>
      <c r="B13" s="42" t="s">
        <v>33</v>
      </c>
      <c r="C13" s="42">
        <v>48797.01</v>
      </c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>
        <v>1495.39</v>
      </c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29438.23</v>
      </c>
    </row>
    <row r="24" spans="1:3">
      <c r="A24" s="41" t="s">
        <v>62</v>
      </c>
      <c r="B24" s="42" t="s">
        <v>28</v>
      </c>
      <c r="C24" s="42">
        <v>2550.04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6094.75</v>
      </c>
    </row>
    <row r="27" spans="1:3">
      <c r="A27" s="41" t="s">
        <v>65</v>
      </c>
      <c r="B27" s="42" t="s">
        <v>31</v>
      </c>
      <c r="C27" s="42">
        <v>204.96</v>
      </c>
    </row>
    <row r="28" spans="1:3">
      <c r="A28" s="41" t="s">
        <v>66</v>
      </c>
      <c r="B28" s="42" t="s">
        <v>25</v>
      </c>
      <c r="C28" s="42">
        <v>20588.48</v>
      </c>
    </row>
    <row r="29" spans="1:3">
      <c r="A29" s="41" t="s">
        <v>67</v>
      </c>
      <c r="B29" s="42" t="s">
        <v>7</v>
      </c>
      <c r="C29" s="43"/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6447.6</v>
      </c>
    </row>
    <row r="33" spans="1:5" ht="15.75">
      <c r="A33" s="31">
        <v>4</v>
      </c>
      <c r="B33" s="32" t="s">
        <v>40</v>
      </c>
      <c r="C33" s="32"/>
    </row>
    <row r="34" spans="1:5" ht="50.25" customHeight="1">
      <c r="A34" s="34">
        <v>5</v>
      </c>
      <c r="B34" s="35" t="s">
        <v>49</v>
      </c>
      <c r="C34" s="32">
        <v>4575.22</v>
      </c>
    </row>
    <row r="35" spans="1:5" ht="15.75">
      <c r="A35" s="62" t="s">
        <v>51</v>
      </c>
      <c r="B35" s="63"/>
      <c r="C35" s="33">
        <f>C12+C23+C32+C33+C34</f>
        <v>90753.450000000012</v>
      </c>
    </row>
    <row r="36" spans="1:5" ht="15.75" customHeight="1">
      <c r="A36" s="56" t="s">
        <v>10</v>
      </c>
      <c r="B36" s="57"/>
      <c r="C36" s="21">
        <f>C9-C35+C6</f>
        <v>6309.9799999999886</v>
      </c>
    </row>
    <row r="37" spans="1:5" ht="15.75" customHeight="1">
      <c r="A37" s="14" t="s">
        <v>1</v>
      </c>
      <c r="B37" s="26"/>
      <c r="C37" s="21">
        <f>C9-C10+C7</f>
        <v>16341.220000000008</v>
      </c>
    </row>
    <row r="38" spans="1:5" ht="18.75" customHeight="1">
      <c r="A38" s="60" t="s">
        <v>11</v>
      </c>
      <c r="B38" s="61"/>
      <c r="C38" s="33">
        <f>C36-C37</f>
        <v>-10031.24000000002</v>
      </c>
    </row>
    <row r="39" spans="1:5" ht="15.75">
      <c r="A39" s="69" t="s">
        <v>120</v>
      </c>
      <c r="B39" s="69"/>
      <c r="C39" s="69"/>
    </row>
    <row r="40" spans="1:5" ht="15.75">
      <c r="A40" s="70" t="s">
        <v>121</v>
      </c>
      <c r="B40" s="70"/>
      <c r="C40" s="33">
        <f>'[1]ул.Ленина 4'!$C$47</f>
        <v>7019.27</v>
      </c>
    </row>
    <row r="41" spans="1:5" ht="15.75">
      <c r="A41" s="1" t="s">
        <v>122</v>
      </c>
      <c r="B41" s="47"/>
      <c r="C41" s="21">
        <f>C42+C43</f>
        <v>38648.839999999997</v>
      </c>
      <c r="E41" s="25"/>
    </row>
    <row r="42" spans="1:5" ht="13.5" customHeight="1">
      <c r="A42" s="1"/>
      <c r="B42" s="9" t="s">
        <v>123</v>
      </c>
      <c r="C42" s="21">
        <v>0</v>
      </c>
      <c r="E42" s="25"/>
    </row>
    <row r="43" spans="1:5" ht="13.5" customHeight="1">
      <c r="A43" s="1"/>
      <c r="B43" s="48" t="s">
        <v>124</v>
      </c>
      <c r="C43" s="21">
        <v>38648.839999999997</v>
      </c>
      <c r="E43" s="25"/>
    </row>
    <row r="44" spans="1:5" ht="15.75">
      <c r="A44" s="1" t="s">
        <v>125</v>
      </c>
      <c r="B44" s="47"/>
      <c r="C44" s="21">
        <f>C45+C46</f>
        <v>38960.22</v>
      </c>
      <c r="E44" s="13"/>
    </row>
    <row r="45" spans="1:5" ht="12.75" customHeight="1">
      <c r="A45" s="9"/>
      <c r="B45" s="9" t="s">
        <v>123</v>
      </c>
      <c r="C45" s="21">
        <v>1193.06</v>
      </c>
      <c r="E45" s="13"/>
    </row>
    <row r="46" spans="1:5" ht="14.25" customHeight="1">
      <c r="A46" s="9"/>
      <c r="B46" s="48" t="s">
        <v>124</v>
      </c>
      <c r="C46" s="9">
        <v>37767.160000000003</v>
      </c>
      <c r="E46" s="13"/>
    </row>
    <row r="47" spans="1:5" ht="15.75">
      <c r="A47" s="53" t="s">
        <v>126</v>
      </c>
      <c r="B47" s="53"/>
      <c r="C47" s="33">
        <f>C40+C41-C44</f>
        <v>6707.8899999999994</v>
      </c>
      <c r="E47" s="13"/>
    </row>
    <row r="48" spans="1:5" ht="15.75">
      <c r="A48" s="8"/>
      <c r="B48" s="8"/>
      <c r="C48" s="8"/>
      <c r="E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5:C5"/>
    <mergeCell ref="A39:C39"/>
    <mergeCell ref="A40:B40"/>
  </mergeCells>
  <pageMargins left="0.49" right="0.3" top="0.36" bottom="0.36" header="0.31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topLeftCell="A34" zoomScaleNormal="100" workbookViewId="0">
      <selection activeCell="H46" sqref="H46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7.25">
      <c r="A2" s="20" t="s">
        <v>92</v>
      </c>
      <c r="C2" s="8"/>
    </row>
    <row r="3" spans="1:3" ht="15.75">
      <c r="A3" s="17" t="s">
        <v>70</v>
      </c>
      <c r="C3" s="8">
        <v>711.9</v>
      </c>
    </row>
    <row r="4" spans="1:3" ht="18.75" customHeight="1">
      <c r="A4" s="18" t="s">
        <v>44</v>
      </c>
      <c r="B4" s="18" t="s">
        <v>42</v>
      </c>
      <c r="C4" s="19" t="s">
        <v>43</v>
      </c>
    </row>
    <row r="5" spans="1:3" ht="15" customHeight="1">
      <c r="A5" s="66" t="s">
        <v>119</v>
      </c>
      <c r="B5" s="67"/>
      <c r="C5" s="68"/>
    </row>
    <row r="6" spans="1:3" ht="15.75" customHeight="1">
      <c r="A6" s="56" t="s">
        <v>4</v>
      </c>
      <c r="B6" s="57"/>
      <c r="C6" s="22">
        <f>'[1]ул.Ленина 6'!C36</f>
        <v>6079.0600000000049</v>
      </c>
    </row>
    <row r="7" spans="1:3" ht="15.75" customHeight="1">
      <c r="A7" s="58" t="s">
        <v>0</v>
      </c>
      <c r="B7" s="59"/>
      <c r="C7" s="22">
        <f>'[1]ул.Ленина 6'!$C$37</f>
        <v>9442.8300000000017</v>
      </c>
    </row>
    <row r="8" spans="1:3" ht="16.5" customHeight="1">
      <c r="A8" s="60" t="s">
        <v>5</v>
      </c>
      <c r="B8" s="61"/>
      <c r="C8" s="27">
        <f>C6-C7</f>
        <v>-3363.7699999999968</v>
      </c>
    </row>
    <row r="9" spans="1:3" ht="15.75">
      <c r="A9" s="14" t="s">
        <v>2</v>
      </c>
      <c r="B9" s="15"/>
      <c r="C9" s="21">
        <v>85297.02</v>
      </c>
    </row>
    <row r="10" spans="1:3" ht="15.75">
      <c r="A10" s="14" t="s">
        <v>3</v>
      </c>
      <c r="B10" s="15"/>
      <c r="C10" s="9">
        <v>85320.66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52171.97</v>
      </c>
    </row>
    <row r="13" spans="1:3">
      <c r="A13" s="41" t="s">
        <v>52</v>
      </c>
      <c r="B13" s="42" t="s">
        <v>33</v>
      </c>
      <c r="C13" s="42">
        <v>48738.86</v>
      </c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/>
    </row>
    <row r="18" spans="1:3">
      <c r="A18" s="41" t="s">
        <v>57</v>
      </c>
      <c r="B18" s="44" t="s">
        <v>37</v>
      </c>
      <c r="C18" s="42"/>
    </row>
    <row r="19" spans="1:3">
      <c r="A19" s="41" t="s">
        <v>58</v>
      </c>
      <c r="B19" s="44" t="s">
        <v>46</v>
      </c>
      <c r="C19" s="42">
        <v>1495.39</v>
      </c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>
        <v>1937.72</v>
      </c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57931.95</v>
      </c>
    </row>
    <row r="24" spans="1:3">
      <c r="A24" s="41" t="s">
        <v>62</v>
      </c>
      <c r="B24" s="42" t="s">
        <v>28</v>
      </c>
      <c r="C24" s="42">
        <v>22267.22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12911.35</v>
      </c>
    </row>
    <row r="27" spans="1:3">
      <c r="A27" s="41" t="s">
        <v>65</v>
      </c>
      <c r="B27" s="42" t="s">
        <v>31</v>
      </c>
      <c r="C27" s="42">
        <v>204.96</v>
      </c>
    </row>
    <row r="28" spans="1:3">
      <c r="A28" s="41" t="s">
        <v>66</v>
      </c>
      <c r="B28" s="42" t="s">
        <v>25</v>
      </c>
      <c r="C28" s="42">
        <v>20427.78</v>
      </c>
    </row>
    <row r="29" spans="1:3">
      <c r="A29" s="41" t="s">
        <v>67</v>
      </c>
      <c r="B29" s="42" t="s">
        <v>7</v>
      </c>
      <c r="C29" s="43">
        <v>2120.64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6397.29</v>
      </c>
    </row>
    <row r="33" spans="1:6" ht="15.75">
      <c r="A33" s="31">
        <v>4</v>
      </c>
      <c r="B33" s="32" t="s">
        <v>40</v>
      </c>
      <c r="C33" s="32"/>
    </row>
    <row r="34" spans="1:6" ht="50.25" customHeight="1">
      <c r="A34" s="34">
        <v>5</v>
      </c>
      <c r="B34" s="35" t="s">
        <v>49</v>
      </c>
      <c r="C34" s="32">
        <v>4539.51</v>
      </c>
    </row>
    <row r="35" spans="1:6" ht="15.75">
      <c r="A35" s="62" t="s">
        <v>51</v>
      </c>
      <c r="B35" s="63"/>
      <c r="C35" s="33">
        <f>C12+C23+C32+C33+C34</f>
        <v>121040.71999999999</v>
      </c>
    </row>
    <row r="36" spans="1:6" ht="15.75" customHeight="1">
      <c r="A36" s="56" t="s">
        <v>10</v>
      </c>
      <c r="B36" s="57"/>
      <c r="C36" s="21">
        <f>C9-C35+C6</f>
        <v>-29664.639999999978</v>
      </c>
    </row>
    <row r="37" spans="1:6" ht="15.75" customHeight="1">
      <c r="A37" s="14" t="s">
        <v>1</v>
      </c>
      <c r="B37" s="26"/>
      <c r="C37" s="21">
        <f>C9-C10+C7</f>
        <v>9419.1900000000023</v>
      </c>
    </row>
    <row r="38" spans="1:6" ht="17.25" customHeight="1">
      <c r="A38" s="60" t="s">
        <v>11</v>
      </c>
      <c r="B38" s="61"/>
      <c r="C38" s="33">
        <f>C36-C37</f>
        <v>-39083.82999999998</v>
      </c>
    </row>
    <row r="39" spans="1:6" ht="15.75">
      <c r="A39" s="69" t="s">
        <v>120</v>
      </c>
      <c r="B39" s="69"/>
      <c r="C39" s="69"/>
    </row>
    <row r="40" spans="1:6" ht="15.75">
      <c r="A40" s="70" t="s">
        <v>121</v>
      </c>
      <c r="B40" s="70"/>
      <c r="C40" s="33">
        <f>'[1]ул.Ленина 6'!$C$47</f>
        <v>5162.8099999999977</v>
      </c>
    </row>
    <row r="41" spans="1:6" ht="15" customHeight="1">
      <c r="A41" s="1" t="s">
        <v>122</v>
      </c>
      <c r="B41" s="47"/>
      <c r="C41" s="21">
        <f>C42+C43</f>
        <v>46740.68</v>
      </c>
      <c r="E41" s="25"/>
      <c r="F41" s="25"/>
    </row>
    <row r="42" spans="1:6" ht="13.5" customHeight="1">
      <c r="A42" s="1"/>
      <c r="B42" s="9" t="s">
        <v>123</v>
      </c>
      <c r="C42" s="21">
        <v>0</v>
      </c>
      <c r="E42" s="25"/>
      <c r="F42" s="25"/>
    </row>
    <row r="43" spans="1:6" ht="15.75">
      <c r="A43" s="1"/>
      <c r="B43" s="48" t="s">
        <v>124</v>
      </c>
      <c r="C43" s="21">
        <v>46740.68</v>
      </c>
      <c r="E43" s="25"/>
      <c r="F43" s="25"/>
    </row>
    <row r="44" spans="1:6" ht="15.75">
      <c r="A44" s="1" t="s">
        <v>125</v>
      </c>
      <c r="B44" s="47"/>
      <c r="C44" s="21">
        <f>C45+C46</f>
        <v>44009.130000000005</v>
      </c>
      <c r="E44" s="13"/>
      <c r="F44" s="13"/>
    </row>
    <row r="45" spans="1:6" ht="15.75">
      <c r="A45" s="9"/>
      <c r="B45" s="9" t="s">
        <v>123</v>
      </c>
      <c r="C45" s="21">
        <v>675.83</v>
      </c>
      <c r="E45" s="13"/>
      <c r="F45" s="13"/>
    </row>
    <row r="46" spans="1:6" ht="15.75">
      <c r="A46" s="9"/>
      <c r="B46" s="48" t="s">
        <v>124</v>
      </c>
      <c r="C46" s="21">
        <v>43333.3</v>
      </c>
      <c r="E46" s="13"/>
      <c r="F46" s="13"/>
    </row>
    <row r="47" spans="1:6" ht="15.75">
      <c r="A47" s="53" t="s">
        <v>126</v>
      </c>
      <c r="B47" s="53"/>
      <c r="C47" s="33">
        <f>C40+C41-C44</f>
        <v>7894.3599999999933</v>
      </c>
      <c r="E47" s="13"/>
      <c r="F47" s="13"/>
    </row>
    <row r="48" spans="1:6" ht="13.5" customHeight="1">
      <c r="A48" s="8"/>
      <c r="B48" s="8"/>
      <c r="C48" s="8"/>
      <c r="E48" s="13"/>
      <c r="F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5:C5"/>
    <mergeCell ref="A39:C39"/>
    <mergeCell ref="A40:B40"/>
  </mergeCells>
  <pageMargins left="0.49" right="0.3" top="0.4" bottom="0.34" header="0.31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Normal="100" workbookViewId="0">
      <selection activeCell="E1" sqref="E1:S1"/>
    </sheetView>
  </sheetViews>
  <sheetFormatPr defaultRowHeight="15"/>
  <cols>
    <col min="1" max="1" width="4.7109375" customWidth="1"/>
    <col min="2" max="2" width="71.28515625" customWidth="1"/>
    <col min="3" max="3" width="16.5703125" customWidth="1"/>
  </cols>
  <sheetData>
    <row r="1" spans="1:3" ht="36" customHeight="1">
      <c r="A1" s="55" t="s">
        <v>50</v>
      </c>
      <c r="B1" s="55"/>
      <c r="C1" s="55"/>
    </row>
    <row r="2" spans="1:3" ht="17.25">
      <c r="A2" s="20" t="s">
        <v>118</v>
      </c>
      <c r="C2" s="8"/>
    </row>
    <row r="3" spans="1:3" ht="15.75">
      <c r="A3" s="17" t="s">
        <v>70</v>
      </c>
      <c r="C3" s="36">
        <v>719</v>
      </c>
    </row>
    <row r="4" spans="1:3" ht="16.5" customHeight="1">
      <c r="A4" s="18" t="s">
        <v>44</v>
      </c>
      <c r="B4" s="18" t="s">
        <v>42</v>
      </c>
      <c r="C4" s="19" t="s">
        <v>43</v>
      </c>
    </row>
    <row r="5" spans="1:3" ht="16.5" customHeight="1">
      <c r="A5" s="66" t="s">
        <v>119</v>
      </c>
      <c r="B5" s="67"/>
      <c r="C5" s="68"/>
    </row>
    <row r="6" spans="1:3" ht="17.25" customHeight="1">
      <c r="A6" s="56" t="s">
        <v>4</v>
      </c>
      <c r="B6" s="57"/>
      <c r="C6" s="22">
        <f>'[1]ул.Ленина 8'!C36</f>
        <v>17393.96</v>
      </c>
    </row>
    <row r="7" spans="1:3" ht="14.25" customHeight="1">
      <c r="A7" s="58" t="s">
        <v>0</v>
      </c>
      <c r="B7" s="59"/>
      <c r="C7" s="22">
        <f>'[1]ул.Ленина 8'!C37</f>
        <v>14149.55</v>
      </c>
    </row>
    <row r="8" spans="1:3" ht="18.75" customHeight="1">
      <c r="A8" s="60" t="s">
        <v>5</v>
      </c>
      <c r="B8" s="61"/>
      <c r="C8" s="27">
        <f>C6-C7</f>
        <v>3244.41</v>
      </c>
    </row>
    <row r="9" spans="1:3" ht="15.75">
      <c r="A9" s="14" t="s">
        <v>2</v>
      </c>
      <c r="B9" s="15"/>
      <c r="C9" s="21">
        <v>86280</v>
      </c>
    </row>
    <row r="10" spans="1:3" ht="13.5" customHeight="1">
      <c r="A10" s="14" t="s">
        <v>3</v>
      </c>
      <c r="B10" s="15"/>
      <c r="C10" s="9">
        <v>85082.84</v>
      </c>
    </row>
    <row r="11" spans="1:3" ht="15.75">
      <c r="A11" s="58" t="s">
        <v>6</v>
      </c>
      <c r="B11" s="59"/>
      <c r="C11" s="9"/>
    </row>
    <row r="12" spans="1:3" ht="15.75">
      <c r="A12" s="28">
        <v>1</v>
      </c>
      <c r="B12" s="29" t="s">
        <v>9</v>
      </c>
      <c r="C12" s="30">
        <f>C13+C14+C15+C16+C17+C18+C19+C20+C21+C22</f>
        <v>5805.95</v>
      </c>
    </row>
    <row r="13" spans="1:3">
      <c r="A13" s="41" t="s">
        <v>52</v>
      </c>
      <c r="B13" s="42" t="s">
        <v>33</v>
      </c>
      <c r="C13" s="42"/>
    </row>
    <row r="14" spans="1:3">
      <c r="A14" s="41" t="s">
        <v>53</v>
      </c>
      <c r="B14" s="42" t="s">
        <v>34</v>
      </c>
      <c r="C14" s="42"/>
    </row>
    <row r="15" spans="1:3">
      <c r="A15" s="41" t="s">
        <v>54</v>
      </c>
      <c r="B15" s="42" t="s">
        <v>45</v>
      </c>
      <c r="C15" s="42"/>
    </row>
    <row r="16" spans="1:3">
      <c r="A16" s="41" t="s">
        <v>55</v>
      </c>
      <c r="B16" s="44" t="s">
        <v>35</v>
      </c>
      <c r="C16" s="42"/>
    </row>
    <row r="17" spans="1:3">
      <c r="A17" s="41" t="s">
        <v>56</v>
      </c>
      <c r="B17" s="44" t="s">
        <v>36</v>
      </c>
      <c r="C17" s="42">
        <v>4881.67</v>
      </c>
    </row>
    <row r="18" spans="1:3">
      <c r="A18" s="41" t="s">
        <v>57</v>
      </c>
      <c r="B18" s="44" t="s">
        <v>37</v>
      </c>
      <c r="C18" s="42">
        <v>924.28</v>
      </c>
    </row>
    <row r="19" spans="1:3">
      <c r="A19" s="41" t="s">
        <v>58</v>
      </c>
      <c r="B19" s="44" t="s">
        <v>46</v>
      </c>
      <c r="C19" s="42"/>
    </row>
    <row r="20" spans="1:3">
      <c r="A20" s="41" t="s">
        <v>59</v>
      </c>
      <c r="B20" s="44" t="s">
        <v>32</v>
      </c>
      <c r="C20" s="43"/>
    </row>
    <row r="21" spans="1:3">
      <c r="A21" s="41" t="s">
        <v>60</v>
      </c>
      <c r="B21" s="44" t="s">
        <v>48</v>
      </c>
      <c r="C21" s="42"/>
    </row>
    <row r="22" spans="1:3">
      <c r="A22" s="41" t="s">
        <v>61</v>
      </c>
      <c r="B22" s="44" t="s">
        <v>41</v>
      </c>
      <c r="C22" s="42"/>
    </row>
    <row r="23" spans="1:3" ht="15.75">
      <c r="A23" s="28">
        <v>2</v>
      </c>
      <c r="B23" s="29" t="s">
        <v>8</v>
      </c>
      <c r="C23" s="30">
        <f>C24+C25+C26+C27+C28+C29+C30+C31</f>
        <v>45112.27</v>
      </c>
    </row>
    <row r="24" spans="1:3">
      <c r="A24" s="41" t="s">
        <v>62</v>
      </c>
      <c r="B24" s="42" t="s">
        <v>28</v>
      </c>
      <c r="C24" s="42">
        <v>367.57</v>
      </c>
    </row>
    <row r="25" spans="1:3">
      <c r="A25" s="41" t="s">
        <v>63</v>
      </c>
      <c r="B25" s="42" t="s">
        <v>29</v>
      </c>
      <c r="C25" s="42"/>
    </row>
    <row r="26" spans="1:3">
      <c r="A26" s="41" t="s">
        <v>64</v>
      </c>
      <c r="B26" s="42" t="s">
        <v>30</v>
      </c>
      <c r="C26" s="42">
        <v>21624.3</v>
      </c>
    </row>
    <row r="27" spans="1:3">
      <c r="A27" s="41" t="s">
        <v>65</v>
      </c>
      <c r="B27" s="42" t="s">
        <v>31</v>
      </c>
      <c r="C27" s="42">
        <v>204.96</v>
      </c>
    </row>
    <row r="28" spans="1:3">
      <c r="A28" s="41" t="s">
        <v>66</v>
      </c>
      <c r="B28" s="42" t="s">
        <v>25</v>
      </c>
      <c r="C28" s="42">
        <v>20663.2</v>
      </c>
    </row>
    <row r="29" spans="1:3">
      <c r="A29" s="41" t="s">
        <v>67</v>
      </c>
      <c r="B29" s="42" t="s">
        <v>7</v>
      </c>
      <c r="C29" s="43">
        <v>2252.2399999999998</v>
      </c>
    </row>
    <row r="30" spans="1:3">
      <c r="A30" s="41" t="s">
        <v>68</v>
      </c>
      <c r="B30" s="42" t="s">
        <v>47</v>
      </c>
      <c r="C30" s="42"/>
    </row>
    <row r="31" spans="1:3">
      <c r="A31" s="41" t="s">
        <v>69</v>
      </c>
      <c r="B31" s="44" t="s">
        <v>38</v>
      </c>
      <c r="C31" s="42"/>
    </row>
    <row r="32" spans="1:3" ht="15.75">
      <c r="A32" s="31">
        <v>3</v>
      </c>
      <c r="B32" s="32" t="s">
        <v>39</v>
      </c>
      <c r="C32" s="33">
        <v>6471</v>
      </c>
    </row>
    <row r="33" spans="1:6" ht="15.75">
      <c r="A33" s="31">
        <v>4</v>
      </c>
      <c r="B33" s="32" t="s">
        <v>40</v>
      </c>
      <c r="C33" s="32"/>
    </row>
    <row r="34" spans="1:6" ht="50.25" customHeight="1">
      <c r="A34" s="34">
        <v>5</v>
      </c>
      <c r="B34" s="35" t="s">
        <v>49</v>
      </c>
      <c r="C34" s="32">
        <v>4591.82</v>
      </c>
    </row>
    <row r="35" spans="1:6" ht="15.75">
      <c r="A35" s="62" t="s">
        <v>51</v>
      </c>
      <c r="B35" s="63"/>
      <c r="C35" s="33">
        <f>C12+C23+C32+C33+C34</f>
        <v>61981.039999999994</v>
      </c>
    </row>
    <row r="36" spans="1:6" ht="15.75" customHeight="1">
      <c r="A36" s="56" t="s">
        <v>10</v>
      </c>
      <c r="B36" s="57"/>
      <c r="C36" s="21">
        <f>C9-C35+C6</f>
        <v>41692.920000000006</v>
      </c>
    </row>
    <row r="37" spans="1:6" ht="15.75" customHeight="1">
      <c r="A37" s="14" t="s">
        <v>1</v>
      </c>
      <c r="B37" s="40"/>
      <c r="C37" s="21">
        <f>C9-C10+C7</f>
        <v>15346.710000000003</v>
      </c>
    </row>
    <row r="38" spans="1:6" ht="18.75" customHeight="1">
      <c r="A38" s="60" t="s">
        <v>11</v>
      </c>
      <c r="B38" s="61"/>
      <c r="C38" s="33">
        <f>C36-C37</f>
        <v>26346.210000000003</v>
      </c>
    </row>
    <row r="39" spans="1:6" ht="15.75">
      <c r="A39" s="69" t="s">
        <v>120</v>
      </c>
      <c r="B39" s="69"/>
      <c r="C39" s="69"/>
    </row>
    <row r="40" spans="1:6" ht="15.75">
      <c r="A40" s="70" t="s">
        <v>121</v>
      </c>
      <c r="B40" s="70"/>
      <c r="C40" s="33">
        <f>'[1]ул.Ленина 8'!$C$47</f>
        <v>5519.17</v>
      </c>
    </row>
    <row r="41" spans="1:6" ht="15.75">
      <c r="A41" s="1" t="s">
        <v>122</v>
      </c>
      <c r="B41" s="47"/>
      <c r="C41" s="21">
        <f>C42+C43</f>
        <v>26661.15</v>
      </c>
      <c r="E41" s="39"/>
      <c r="F41" s="39"/>
    </row>
    <row r="42" spans="1:6" ht="14.25" customHeight="1">
      <c r="A42" s="1"/>
      <c r="B42" s="9" t="s">
        <v>123</v>
      </c>
      <c r="C42" s="21">
        <v>0</v>
      </c>
      <c r="E42" s="39"/>
      <c r="F42" s="39"/>
    </row>
    <row r="43" spans="1:6" ht="13.5" customHeight="1">
      <c r="A43" s="1"/>
      <c r="B43" s="48" t="s">
        <v>124</v>
      </c>
      <c r="C43" s="21">
        <v>26661.15</v>
      </c>
      <c r="E43" s="39"/>
      <c r="F43" s="39"/>
    </row>
    <row r="44" spans="1:6" ht="15.75">
      <c r="A44" s="1" t="s">
        <v>125</v>
      </c>
      <c r="B44" s="47"/>
      <c r="C44" s="21">
        <f>C45+C46</f>
        <v>31470.609999999997</v>
      </c>
      <c r="E44" s="13"/>
      <c r="F44" s="13"/>
    </row>
    <row r="45" spans="1:6" ht="13.5" customHeight="1">
      <c r="A45" s="9"/>
      <c r="B45" s="9" t="s">
        <v>123</v>
      </c>
      <c r="C45" s="21">
        <v>1472.44</v>
      </c>
      <c r="E45" s="13"/>
      <c r="F45" s="13"/>
    </row>
    <row r="46" spans="1:6" ht="15.75">
      <c r="A46" s="9"/>
      <c r="B46" s="48" t="s">
        <v>124</v>
      </c>
      <c r="C46" s="9">
        <v>29998.17</v>
      </c>
      <c r="E46" s="13"/>
      <c r="F46" s="13"/>
    </row>
    <row r="47" spans="1:6" ht="15.75">
      <c r="A47" s="53" t="s">
        <v>126</v>
      </c>
      <c r="B47" s="53"/>
      <c r="C47" s="33">
        <f>C40+C41-C44</f>
        <v>709.71000000000276</v>
      </c>
      <c r="E47" s="13"/>
      <c r="F47" s="13"/>
    </row>
    <row r="48" spans="1:6" ht="15.75">
      <c r="A48" s="8"/>
      <c r="B48" s="8"/>
      <c r="C48" s="8"/>
      <c r="E48" s="13"/>
      <c r="F48" s="13"/>
    </row>
    <row r="49" spans="1:3" ht="15.75">
      <c r="A49" s="8"/>
      <c r="B49" s="12" t="s">
        <v>27</v>
      </c>
      <c r="C49" s="8"/>
    </row>
    <row r="54" spans="1:3" ht="15.75">
      <c r="B54" s="11"/>
    </row>
    <row r="55" spans="1:3" ht="15.75">
      <c r="B55" s="12"/>
    </row>
    <row r="56" spans="1:3" ht="15.75">
      <c r="B56" s="8"/>
    </row>
    <row r="57" spans="1:3" ht="15.75">
      <c r="B57" s="8"/>
    </row>
  </sheetData>
  <mergeCells count="12">
    <mergeCell ref="A47:B47"/>
    <mergeCell ref="A1:C1"/>
    <mergeCell ref="A6:B6"/>
    <mergeCell ref="A7:B7"/>
    <mergeCell ref="A8:B8"/>
    <mergeCell ref="A11:B11"/>
    <mergeCell ref="A35:B35"/>
    <mergeCell ref="A36:B36"/>
    <mergeCell ref="A38:B38"/>
    <mergeCell ref="A5:C5"/>
    <mergeCell ref="A39:C39"/>
    <mergeCell ref="A40:B40"/>
  </mergeCells>
  <pageMargins left="0.49" right="0.3" top="0.36" bottom="0.38" header="0.31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ул.50 лет ВЛКСМ 23</vt:lpstr>
      <vt:lpstr>ул.50 лет ВЛКСМ 25</vt:lpstr>
      <vt:lpstr>ул.Больничная 4</vt:lpstr>
      <vt:lpstr>ул.Ленина 2</vt:lpstr>
      <vt:lpstr>ул.Ленина 2а</vt:lpstr>
      <vt:lpstr>ул.Ленина 2б</vt:lpstr>
      <vt:lpstr>ул.Ленина 4</vt:lpstr>
      <vt:lpstr>ул.Ленина 6</vt:lpstr>
      <vt:lpstr>ул.Ленина 8</vt:lpstr>
      <vt:lpstr>ул.Ленина 10</vt:lpstr>
      <vt:lpstr>ул.Ленина 12</vt:lpstr>
      <vt:lpstr>ул.Ленина 14</vt:lpstr>
      <vt:lpstr>ул.Ленина 16</vt:lpstr>
      <vt:lpstr>ул.Ленина 18</vt:lpstr>
      <vt:lpstr>ул.Ленина 18а</vt:lpstr>
      <vt:lpstr>ул.Ленина 20</vt:lpstr>
      <vt:lpstr>ул.Ленина 22</vt:lpstr>
      <vt:lpstr>ул.Ленина 22а</vt:lpstr>
      <vt:lpstr>ул.Ленина 24</vt:lpstr>
      <vt:lpstr>ул.Ленина 32</vt:lpstr>
      <vt:lpstr>ул.Ленина 34</vt:lpstr>
      <vt:lpstr>ул.Ленина 38</vt:lpstr>
      <vt:lpstr>ул.Ленина 38а</vt:lpstr>
      <vt:lpstr>ул.Ленина 40</vt:lpstr>
      <vt:lpstr>ул.Ленина 44</vt:lpstr>
      <vt:lpstr>ул.Ленина 46</vt:lpstr>
      <vt:lpstr>ул.Ленина 48</vt:lpstr>
      <vt:lpstr>ул.Мира 28</vt:lpstr>
      <vt:lpstr>ул.Мира 28а</vt:lpstr>
      <vt:lpstr>ул.Мира 30</vt:lpstr>
      <vt:lpstr>ул.Мира 30а</vt:lpstr>
      <vt:lpstr>пер.Школьный 5</vt:lpstr>
      <vt:lpstr>пер.Школьный 13</vt:lpstr>
      <vt:lpstr>пер.Школьный 15</vt:lpstr>
      <vt:lpstr>ул.1Мая 127</vt:lpstr>
      <vt:lpstr>ул.1Мая 129</vt:lpstr>
      <vt:lpstr>ул.1Мая 131</vt:lpstr>
      <vt:lpstr>ул.1Мая 133</vt:lpstr>
      <vt:lpstr>ул.1Мая 133а</vt:lpstr>
      <vt:lpstr>ул.1Мая 145</vt:lpstr>
      <vt:lpstr>ул.1Мая 147</vt:lpstr>
      <vt:lpstr>ул.1Мая 149</vt:lpstr>
      <vt:lpstr>ул.1Мая 151</vt:lpstr>
      <vt:lpstr>ул.1Мая 153</vt:lpstr>
      <vt:lpstr>ул.1Мая 155</vt:lpstr>
      <vt:lpstr>ул.1Мая 159</vt:lpstr>
      <vt:lpstr>ул.1Мая 160</vt:lpstr>
      <vt:lpstr>ул.Набережная 3</vt:lpstr>
      <vt:lpstr>Свод за 2013г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2014-04-15T05:17:25Z</dcterms:modified>
</cp:coreProperties>
</file>