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алина Михайловна\Desktop\12 заседание 16 июня 2021 г\оригиналы решений\№ 132 от 16.06.2021 г\"/>
    </mc:Choice>
  </mc:AlternateContent>
  <bookViews>
    <workbookView xWindow="14355" yWindow="-165" windowWidth="14475" windowHeight="12930"/>
  </bookViews>
  <sheets>
    <sheet name="2021" sheetId="21" r:id="rId1"/>
  </sheets>
  <definedNames>
    <definedName name="_xlnm._FilterDatabase" localSheetId="0" hidden="1">'2021'!$A$19:$AE$1044</definedName>
    <definedName name="BFT_Print_Titles" localSheetId="0">'2021'!$18:$19</definedName>
    <definedName name="_xlnm.Print_Titles" localSheetId="0">'2021'!$18:$19</definedName>
  </definedNames>
  <calcPr calcId="152511"/>
</workbook>
</file>

<file path=xl/calcChain.xml><?xml version="1.0" encoding="utf-8"?>
<calcChain xmlns="http://schemas.openxmlformats.org/spreadsheetml/2006/main">
  <c r="K1026" i="21" l="1"/>
  <c r="L1026" i="21"/>
  <c r="M1026" i="21"/>
  <c r="N1026" i="21"/>
  <c r="O1026" i="21"/>
  <c r="P1026" i="21"/>
  <c r="Q1026" i="21"/>
  <c r="R1026" i="21"/>
  <c r="S1026" i="21"/>
  <c r="T1026" i="21"/>
  <c r="U1026" i="21"/>
  <c r="V1026" i="21"/>
  <c r="W1026" i="21"/>
  <c r="X1026" i="21"/>
  <c r="Y1026" i="21"/>
  <c r="Z1026" i="21"/>
  <c r="AA1026" i="21"/>
  <c r="AB1026" i="21"/>
  <c r="AC1026" i="21"/>
  <c r="AD1026" i="21"/>
  <c r="AE1026" i="21"/>
  <c r="H931" i="21"/>
  <c r="K825" i="21"/>
  <c r="L825" i="21"/>
  <c r="M825" i="21"/>
  <c r="N825" i="21"/>
  <c r="O825" i="21"/>
  <c r="P825" i="21"/>
  <c r="Q825" i="21"/>
  <c r="R825" i="21"/>
  <c r="S825" i="21"/>
  <c r="T825" i="21"/>
  <c r="U825" i="21"/>
  <c r="V825" i="21"/>
  <c r="W825" i="21"/>
  <c r="X825" i="21"/>
  <c r="Y825" i="21"/>
  <c r="Z825" i="21"/>
  <c r="AA825" i="21"/>
  <c r="AB825" i="21"/>
  <c r="AC825" i="21"/>
  <c r="AD825" i="21"/>
  <c r="AE825" i="21"/>
  <c r="K638" i="21"/>
  <c r="L638" i="21"/>
  <c r="M638" i="21"/>
  <c r="N638" i="21"/>
  <c r="O638" i="21"/>
  <c r="P638" i="21"/>
  <c r="Q638" i="21"/>
  <c r="R638" i="21"/>
  <c r="S638" i="21"/>
  <c r="T638" i="21"/>
  <c r="U638" i="21"/>
  <c r="V638" i="21"/>
  <c r="W638" i="21"/>
  <c r="X638" i="21"/>
  <c r="Y638" i="21"/>
  <c r="Z638" i="21"/>
  <c r="AA638" i="21"/>
  <c r="AB638" i="21"/>
  <c r="AC638" i="21"/>
  <c r="AD638" i="21"/>
  <c r="AE638" i="21"/>
  <c r="K626" i="21"/>
  <c r="L626" i="21"/>
  <c r="M626" i="21"/>
  <c r="N626" i="21"/>
  <c r="O626" i="21"/>
  <c r="P626" i="21"/>
  <c r="Q626" i="21"/>
  <c r="R626" i="21"/>
  <c r="S626" i="21"/>
  <c r="T626" i="21"/>
  <c r="U626" i="21"/>
  <c r="V626" i="21"/>
  <c r="W626" i="21"/>
  <c r="X626" i="21"/>
  <c r="Y626" i="21"/>
  <c r="Z626" i="21"/>
  <c r="AA626" i="21"/>
  <c r="AB626" i="21"/>
  <c r="AC626" i="21"/>
  <c r="AD626" i="21"/>
  <c r="AE626" i="21"/>
  <c r="I624" i="21"/>
  <c r="I454" i="21" s="1"/>
  <c r="I622" i="21" s="1"/>
  <c r="I463" i="21" s="1"/>
  <c r="J624" i="21"/>
  <c r="J454" i="21" s="1"/>
  <c r="J622" i="21" s="1"/>
  <c r="J463" i="21" s="1"/>
  <c r="H624" i="21"/>
  <c r="H454" i="21" s="1"/>
  <c r="H622" i="21" s="1"/>
  <c r="H463" i="21" s="1"/>
  <c r="K622" i="21"/>
  <c r="L622" i="21"/>
  <c r="M622" i="21"/>
  <c r="N622" i="21"/>
  <c r="O622" i="21"/>
  <c r="P622" i="21"/>
  <c r="Q622" i="21"/>
  <c r="R622" i="21"/>
  <c r="S622" i="21"/>
  <c r="T622" i="21"/>
  <c r="U622" i="21"/>
  <c r="V622" i="21"/>
  <c r="W622" i="21"/>
  <c r="X622" i="21"/>
  <c r="Y622" i="21"/>
  <c r="Z622" i="21"/>
  <c r="AA622" i="21"/>
  <c r="AB622" i="21"/>
  <c r="AC622" i="21"/>
  <c r="AD622" i="21"/>
  <c r="AE622" i="21"/>
  <c r="K496" i="21"/>
  <c r="L496" i="21"/>
  <c r="M496" i="21"/>
  <c r="N496" i="21"/>
  <c r="O496" i="21"/>
  <c r="P496" i="21"/>
  <c r="Q496" i="21"/>
  <c r="R496" i="21"/>
  <c r="S496" i="21"/>
  <c r="T496" i="21"/>
  <c r="U496" i="21"/>
  <c r="V496" i="21"/>
  <c r="W496" i="21"/>
  <c r="X496" i="21"/>
  <c r="Y496" i="21"/>
  <c r="Z496" i="21"/>
  <c r="AA496" i="21"/>
  <c r="AB496" i="21"/>
  <c r="AC496" i="21"/>
  <c r="AD496" i="21"/>
  <c r="AE496" i="21"/>
  <c r="K198" i="21"/>
  <c r="L198" i="21"/>
  <c r="M198" i="21"/>
  <c r="N198" i="21"/>
  <c r="O198" i="21"/>
  <c r="P198" i="21"/>
  <c r="Q198" i="21"/>
  <c r="R198" i="21"/>
  <c r="S198" i="21"/>
  <c r="T198" i="21"/>
  <c r="U198" i="21"/>
  <c r="V198" i="21"/>
  <c r="W198" i="21"/>
  <c r="X198" i="21"/>
  <c r="Y198" i="21"/>
  <c r="Z198" i="21"/>
  <c r="AA198" i="21"/>
  <c r="AB198" i="21"/>
  <c r="AC198" i="21"/>
  <c r="AD198" i="21"/>
  <c r="AE198" i="21"/>
  <c r="K262" i="21"/>
  <c r="L262" i="21"/>
  <c r="M262" i="21"/>
  <c r="N262" i="21"/>
  <c r="O262" i="21"/>
  <c r="P262" i="21"/>
  <c r="Q262" i="21"/>
  <c r="R262" i="21"/>
  <c r="S262" i="21"/>
  <c r="T262" i="21"/>
  <c r="U262" i="21"/>
  <c r="V262" i="21"/>
  <c r="W262" i="21"/>
  <c r="X262" i="21"/>
  <c r="Y262" i="21"/>
  <c r="Z262" i="21"/>
  <c r="AA262" i="21"/>
  <c r="AB262" i="21"/>
  <c r="AC262" i="21"/>
  <c r="AD262" i="21"/>
  <c r="AE262" i="21"/>
  <c r="K1031" i="21"/>
  <c r="L1031" i="21"/>
  <c r="M1031" i="21"/>
  <c r="N1031" i="21"/>
  <c r="O1031" i="21"/>
  <c r="P1031" i="21"/>
  <c r="Q1031" i="21"/>
  <c r="R1031" i="21"/>
  <c r="S1031" i="21"/>
  <c r="T1031" i="21"/>
  <c r="U1031" i="21"/>
  <c r="V1031" i="21"/>
  <c r="W1031" i="21"/>
  <c r="X1031" i="21"/>
  <c r="Y1031" i="21"/>
  <c r="Z1031" i="21"/>
  <c r="AA1031" i="21"/>
  <c r="AB1031" i="21"/>
  <c r="AC1031" i="21"/>
  <c r="AD1031" i="21"/>
  <c r="AE1031" i="21"/>
  <c r="J641" i="21" l="1"/>
  <c r="J639" i="21" s="1"/>
  <c r="J638" i="21" s="1"/>
  <c r="J462" i="21" s="1"/>
  <c r="I641" i="21"/>
  <c r="I639" i="21" s="1"/>
  <c r="I638" i="21" s="1"/>
  <c r="I462" i="21" s="1"/>
  <c r="H641" i="21"/>
  <c r="H639" i="21" s="1"/>
  <c r="H638" i="21" s="1"/>
  <c r="H462" i="21" s="1"/>
  <c r="K823" i="21"/>
  <c r="L823" i="21"/>
  <c r="M823" i="21"/>
  <c r="N823" i="21"/>
  <c r="O823" i="21"/>
  <c r="P823" i="21"/>
  <c r="Q823" i="21"/>
  <c r="R823" i="21"/>
  <c r="S823" i="21"/>
  <c r="T823" i="21"/>
  <c r="U823" i="21"/>
  <c r="V823" i="21"/>
  <c r="W823" i="21"/>
  <c r="X823" i="21"/>
  <c r="Y823" i="21"/>
  <c r="Z823" i="21"/>
  <c r="AA823" i="21"/>
  <c r="AB823" i="21"/>
  <c r="AC823" i="21"/>
  <c r="AD823" i="21"/>
  <c r="AE823" i="21"/>
  <c r="K791" i="21" l="1"/>
  <c r="L791" i="21"/>
  <c r="M791" i="21"/>
  <c r="N791" i="21"/>
  <c r="O791" i="21"/>
  <c r="P791" i="21"/>
  <c r="Q791" i="21"/>
  <c r="R791" i="21"/>
  <c r="S791" i="21"/>
  <c r="T791" i="21"/>
  <c r="U791" i="21"/>
  <c r="V791" i="21"/>
  <c r="W791" i="21"/>
  <c r="X791" i="21"/>
  <c r="Y791" i="21"/>
  <c r="Z791" i="21"/>
  <c r="AA791" i="21"/>
  <c r="AB791" i="21"/>
  <c r="AC791" i="21"/>
  <c r="AD791" i="21"/>
  <c r="AE791" i="21"/>
  <c r="K723" i="21"/>
  <c r="L723" i="21"/>
  <c r="M723" i="21"/>
  <c r="N723" i="21"/>
  <c r="O723" i="21"/>
  <c r="P723" i="21"/>
  <c r="Q723" i="21"/>
  <c r="R723" i="21"/>
  <c r="S723" i="21"/>
  <c r="T723" i="21"/>
  <c r="U723" i="21"/>
  <c r="V723" i="21"/>
  <c r="W723" i="21"/>
  <c r="X723" i="21"/>
  <c r="Y723" i="21"/>
  <c r="Z723" i="21"/>
  <c r="AA723" i="21"/>
  <c r="AB723" i="21"/>
  <c r="AC723" i="21"/>
  <c r="AD723" i="21"/>
  <c r="AE723" i="21"/>
  <c r="I681" i="21"/>
  <c r="K592" i="21"/>
  <c r="L592" i="21"/>
  <c r="M592" i="21"/>
  <c r="N592" i="21"/>
  <c r="O592" i="21"/>
  <c r="P592" i="21"/>
  <c r="Q592" i="21"/>
  <c r="R592" i="21"/>
  <c r="S592" i="21"/>
  <c r="T592" i="21"/>
  <c r="U592" i="21"/>
  <c r="V592" i="21"/>
  <c r="W592" i="21"/>
  <c r="X592" i="21"/>
  <c r="Y592" i="21"/>
  <c r="Z592" i="21"/>
  <c r="AA592" i="21"/>
  <c r="AB592" i="21"/>
  <c r="AC592" i="21"/>
  <c r="AD592" i="21"/>
  <c r="AE592" i="21"/>
  <c r="K416" i="21" l="1"/>
  <c r="L416" i="21"/>
  <c r="M416" i="21"/>
  <c r="N416" i="21"/>
  <c r="O416" i="21"/>
  <c r="P416" i="21"/>
  <c r="Q416" i="21"/>
  <c r="R416" i="21"/>
  <c r="S416" i="21"/>
  <c r="T416" i="21"/>
  <c r="U416" i="21"/>
  <c r="V416" i="21"/>
  <c r="W416" i="21"/>
  <c r="X416" i="21"/>
  <c r="Y416" i="21"/>
  <c r="Z416" i="21"/>
  <c r="AA416" i="21"/>
  <c r="AB416" i="21"/>
  <c r="AC416" i="21"/>
  <c r="AD416" i="21"/>
  <c r="AE416" i="21"/>
  <c r="K475" i="21"/>
  <c r="L475" i="21"/>
  <c r="M475" i="21"/>
  <c r="N475" i="21"/>
  <c r="O475" i="21"/>
  <c r="P475" i="21"/>
  <c r="Q475" i="21"/>
  <c r="R475" i="21"/>
  <c r="S475" i="21"/>
  <c r="T475" i="21"/>
  <c r="U475" i="21"/>
  <c r="V475" i="21"/>
  <c r="W475" i="21"/>
  <c r="X475" i="21"/>
  <c r="Y475" i="21"/>
  <c r="Z475" i="21"/>
  <c r="AA475" i="21"/>
  <c r="AB475" i="21"/>
  <c r="AC475" i="21"/>
  <c r="AD475" i="21"/>
  <c r="AE475" i="21"/>
  <c r="K157" i="21"/>
  <c r="L157" i="21"/>
  <c r="M157" i="21"/>
  <c r="N157" i="21"/>
  <c r="O157" i="21"/>
  <c r="P157" i="21"/>
  <c r="Q157" i="21"/>
  <c r="R157" i="21"/>
  <c r="S157" i="21"/>
  <c r="T157" i="21"/>
  <c r="U157" i="21"/>
  <c r="V157" i="21"/>
  <c r="W157" i="21"/>
  <c r="X157" i="21"/>
  <c r="Y157" i="21"/>
  <c r="Z157" i="21"/>
  <c r="AA157" i="21"/>
  <c r="AB157" i="21"/>
  <c r="AC157" i="21"/>
  <c r="AD157" i="21"/>
  <c r="AE157" i="21"/>
  <c r="K108" i="21"/>
  <c r="L108" i="21"/>
  <c r="M108" i="21"/>
  <c r="N108" i="21"/>
  <c r="O108" i="21"/>
  <c r="P108" i="21"/>
  <c r="Q108" i="21"/>
  <c r="R108" i="21"/>
  <c r="S108" i="21"/>
  <c r="T108" i="21"/>
  <c r="U108" i="21"/>
  <c r="V108" i="21"/>
  <c r="W108" i="21"/>
  <c r="X108" i="21"/>
  <c r="Y108" i="21"/>
  <c r="Z108" i="21"/>
  <c r="AA108" i="21"/>
  <c r="AB108" i="21"/>
  <c r="AC108" i="21"/>
  <c r="AD108" i="21"/>
  <c r="AE108" i="21"/>
  <c r="K103" i="21"/>
  <c r="K569" i="21" s="1"/>
  <c r="L103" i="21"/>
  <c r="L569" i="21" s="1"/>
  <c r="M103" i="21"/>
  <c r="M569" i="21" s="1"/>
  <c r="N103" i="21"/>
  <c r="N569" i="21" s="1"/>
  <c r="O103" i="21"/>
  <c r="O569" i="21" s="1"/>
  <c r="P103" i="21"/>
  <c r="P569" i="21" s="1"/>
  <c r="Q103" i="21"/>
  <c r="Q569" i="21" s="1"/>
  <c r="R103" i="21"/>
  <c r="R569" i="21" s="1"/>
  <c r="S103" i="21"/>
  <c r="S569" i="21" s="1"/>
  <c r="T103" i="21"/>
  <c r="T569" i="21" s="1"/>
  <c r="U103" i="21"/>
  <c r="U569" i="21" s="1"/>
  <c r="V103" i="21"/>
  <c r="V569" i="21" s="1"/>
  <c r="W103" i="21"/>
  <c r="W569" i="21" s="1"/>
  <c r="X103" i="21"/>
  <c r="X569" i="21" s="1"/>
  <c r="Y103" i="21"/>
  <c r="Y569" i="21" s="1"/>
  <c r="Z103" i="21"/>
  <c r="Z569" i="21" s="1"/>
  <c r="AA103" i="21"/>
  <c r="AA569" i="21" s="1"/>
  <c r="AB103" i="21"/>
  <c r="AB569" i="21" s="1"/>
  <c r="AC103" i="21"/>
  <c r="AC569" i="21" s="1"/>
  <c r="AD103" i="21"/>
  <c r="AD569" i="21" s="1"/>
  <c r="AE103" i="21"/>
  <c r="AE569" i="21" s="1"/>
  <c r="K73" i="21"/>
  <c r="L73" i="21"/>
  <c r="M73" i="21"/>
  <c r="N73" i="21"/>
  <c r="O73" i="21"/>
  <c r="P73" i="21"/>
  <c r="Q73" i="21"/>
  <c r="R73" i="21"/>
  <c r="S73" i="21"/>
  <c r="T73" i="21"/>
  <c r="U73" i="21"/>
  <c r="V73" i="21"/>
  <c r="W73" i="21"/>
  <c r="X73" i="21"/>
  <c r="Y73" i="21"/>
  <c r="Z73" i="21"/>
  <c r="AA73" i="21"/>
  <c r="AB73" i="21"/>
  <c r="AC73" i="21"/>
  <c r="AD73" i="21"/>
  <c r="AE73" i="21"/>
  <c r="K34" i="21"/>
  <c r="L34" i="21"/>
  <c r="M34" i="21"/>
  <c r="N34" i="21"/>
  <c r="O34" i="21"/>
  <c r="P34" i="21"/>
  <c r="Q34" i="21"/>
  <c r="R34" i="21"/>
  <c r="S34" i="21"/>
  <c r="T34" i="21"/>
  <c r="U34" i="21"/>
  <c r="V34" i="21"/>
  <c r="W34" i="21"/>
  <c r="X34" i="21"/>
  <c r="Y34" i="21"/>
  <c r="Z34" i="21"/>
  <c r="AA34" i="21"/>
  <c r="AB34" i="21"/>
  <c r="AC34" i="21"/>
  <c r="AD34" i="21"/>
  <c r="AE34" i="21"/>
  <c r="K372" i="21"/>
  <c r="L372" i="21"/>
  <c r="M372" i="21"/>
  <c r="N372" i="21"/>
  <c r="O372" i="21"/>
  <c r="P372" i="21"/>
  <c r="Q372" i="21"/>
  <c r="R372" i="21"/>
  <c r="S372" i="21"/>
  <c r="T372" i="21"/>
  <c r="U372" i="21"/>
  <c r="V372" i="21"/>
  <c r="W372" i="21"/>
  <c r="X372" i="21"/>
  <c r="Y372" i="21"/>
  <c r="Z372" i="21"/>
  <c r="AA372" i="21"/>
  <c r="AB372" i="21"/>
  <c r="AC372" i="21"/>
  <c r="AD372" i="21"/>
  <c r="AE372" i="21"/>
  <c r="K97" i="21" l="1"/>
  <c r="K37" i="21" s="1"/>
  <c r="L97" i="21"/>
  <c r="L37" i="21" s="1"/>
  <c r="M97" i="21"/>
  <c r="M37" i="21" s="1"/>
  <c r="N97" i="21"/>
  <c r="N37" i="21" s="1"/>
  <c r="O97" i="21"/>
  <c r="O37" i="21" s="1"/>
  <c r="P97" i="21"/>
  <c r="P37" i="21" s="1"/>
  <c r="Q97" i="21"/>
  <c r="Q37" i="21" s="1"/>
  <c r="R97" i="21"/>
  <c r="R37" i="21" s="1"/>
  <c r="S97" i="21"/>
  <c r="S37" i="21" s="1"/>
  <c r="T97" i="21"/>
  <c r="T37" i="21" s="1"/>
  <c r="U97" i="21"/>
  <c r="U37" i="21" s="1"/>
  <c r="V97" i="21"/>
  <c r="V37" i="21" s="1"/>
  <c r="W97" i="21"/>
  <c r="W37" i="21" s="1"/>
  <c r="X97" i="21"/>
  <c r="X37" i="21" s="1"/>
  <c r="Y97" i="21"/>
  <c r="Y37" i="21" s="1"/>
  <c r="Z97" i="21"/>
  <c r="Z37" i="21" s="1"/>
  <c r="AA97" i="21"/>
  <c r="AA37" i="21" s="1"/>
  <c r="AB97" i="21"/>
  <c r="AB37" i="21" s="1"/>
  <c r="AC97" i="21"/>
  <c r="AC37" i="21" s="1"/>
  <c r="AD97" i="21"/>
  <c r="AD37" i="21" s="1"/>
  <c r="AE97" i="21"/>
  <c r="AE37" i="21" s="1"/>
  <c r="K765" i="21"/>
  <c r="L765" i="21"/>
  <c r="M765" i="21"/>
  <c r="N765" i="21"/>
  <c r="O765" i="21"/>
  <c r="P765" i="21"/>
  <c r="Q765" i="21"/>
  <c r="R765" i="21"/>
  <c r="S765" i="21"/>
  <c r="T765" i="21"/>
  <c r="U765" i="21"/>
  <c r="V765" i="21"/>
  <c r="W765" i="21"/>
  <c r="X765" i="21"/>
  <c r="Y765" i="21"/>
  <c r="Z765" i="21"/>
  <c r="AA765" i="21"/>
  <c r="AB765" i="21"/>
  <c r="AC765" i="21"/>
  <c r="AD765" i="21"/>
  <c r="AE765" i="21"/>
  <c r="K591" i="21"/>
  <c r="L591" i="21"/>
  <c r="M591" i="21"/>
  <c r="N591" i="21"/>
  <c r="O591" i="21"/>
  <c r="P591" i="21"/>
  <c r="Q591" i="21"/>
  <c r="R591" i="21"/>
  <c r="S591" i="21"/>
  <c r="T591" i="21"/>
  <c r="U591" i="21"/>
  <c r="V591" i="21"/>
  <c r="W591" i="21"/>
  <c r="X591" i="21"/>
  <c r="Y591" i="21"/>
  <c r="Z591" i="21"/>
  <c r="AA591" i="21"/>
  <c r="AB591" i="21"/>
  <c r="AC591" i="21"/>
  <c r="AD591" i="21"/>
  <c r="AE591" i="21"/>
  <c r="I986" i="21"/>
  <c r="J986" i="21" l="1"/>
  <c r="J570" i="21"/>
  <c r="I570" i="21"/>
  <c r="H300" i="21"/>
  <c r="H988" i="21"/>
  <c r="H693" i="21"/>
  <c r="H1014" i="21" l="1"/>
  <c r="H157" i="21" s="1"/>
  <c r="H162" i="21" s="1"/>
  <c r="H234" i="21" s="1"/>
  <c r="H232" i="21" s="1"/>
  <c r="J1014" i="21"/>
  <c r="J157" i="21" s="1"/>
  <c r="J162" i="21" s="1"/>
  <c r="I1014" i="21"/>
  <c r="I157" i="21" s="1"/>
  <c r="I162" i="21" s="1"/>
  <c r="H200" i="21" l="1"/>
  <c r="H202" i="21" s="1"/>
  <c r="H182" i="21" s="1"/>
  <c r="H180" i="21" s="1"/>
  <c r="H994" i="21" l="1"/>
  <c r="H993" i="21" s="1"/>
  <c r="I957" i="21" l="1"/>
  <c r="I828" i="21" s="1"/>
  <c r="I306" i="21" l="1"/>
  <c r="I310" i="21" s="1"/>
  <c r="I626" i="21" s="1"/>
  <c r="I599" i="21" s="1"/>
  <c r="I711" i="21" s="1"/>
  <c r="I563" i="21" s="1"/>
  <c r="I994" i="21" l="1"/>
  <c r="I993" i="21" s="1"/>
  <c r="J994" i="21" l="1"/>
  <c r="J993" i="21" s="1"/>
  <c r="H467" i="21" l="1"/>
  <c r="J467" i="21"/>
  <c r="I284" i="21" l="1"/>
  <c r="J284" i="21"/>
  <c r="H58" i="21" l="1"/>
  <c r="J420" i="21" l="1"/>
  <c r="J235" i="21"/>
  <c r="J234" i="21" s="1"/>
  <c r="I235" i="21"/>
  <c r="I234" i="21" s="1"/>
  <c r="J232" i="21" l="1"/>
  <c r="J200" i="21" s="1"/>
  <c r="J202" i="21" s="1"/>
  <c r="J182" i="21" s="1"/>
  <c r="J180" i="21" s="1"/>
  <c r="I232" i="21"/>
  <c r="I200" i="21" s="1"/>
  <c r="I202" i="21" s="1"/>
  <c r="I182" i="21" s="1"/>
  <c r="I180" i="21" s="1"/>
  <c r="H851" i="21" l="1"/>
  <c r="J957" i="21"/>
  <c r="J828" i="21" s="1"/>
  <c r="J306" i="21" s="1"/>
  <c r="J310" i="21" s="1"/>
  <c r="J626" i="21" s="1"/>
  <c r="J599" i="21" s="1"/>
  <c r="J711" i="21" s="1"/>
  <c r="J563" i="21" s="1"/>
  <c r="J547" i="21" s="1"/>
  <c r="J101" i="21" s="1"/>
  <c r="J85" i="21" s="1"/>
  <c r="H957" i="21"/>
  <c r="H828" i="21" s="1"/>
  <c r="H306" i="21" s="1"/>
  <c r="H310" i="21" s="1"/>
  <c r="H626" i="21" s="1"/>
  <c r="H599" i="21" s="1"/>
  <c r="H711" i="21" s="1"/>
  <c r="H563" i="21" s="1"/>
  <c r="H547" i="21" s="1"/>
  <c r="H101" i="21" s="1"/>
  <c r="H85" i="21" s="1"/>
  <c r="I851" i="21"/>
  <c r="J851" i="21"/>
  <c r="I381" i="21"/>
  <c r="J381" i="21"/>
  <c r="H381" i="21"/>
  <c r="H83" i="21"/>
  <c r="H141" i="21"/>
  <c r="H407" i="21" s="1"/>
  <c r="H541" i="21"/>
  <c r="H297" i="21" s="1"/>
  <c r="H299" i="21" s="1"/>
  <c r="J595" i="21"/>
  <c r="J541" i="21"/>
  <c r="J297" i="21" s="1"/>
  <c r="J299" i="21" s="1"/>
  <c r="J433" i="21"/>
  <c r="J141" i="21"/>
  <c r="J407" i="21" s="1"/>
  <c r="J83" i="21"/>
  <c r="I547" i="21"/>
  <c r="I101" i="21" s="1"/>
  <c r="I85" i="21" s="1"/>
  <c r="I541" i="21"/>
  <c r="I297" i="21" s="1"/>
  <c r="I299" i="21" s="1"/>
  <c r="I141" i="21"/>
  <c r="I407" i="21" s="1"/>
  <c r="I83" i="21"/>
  <c r="I286" i="21" s="1"/>
  <c r="I801" i="21" l="1"/>
  <c r="I68" i="21" s="1"/>
  <c r="H941" i="21"/>
  <c r="H876" i="21" s="1"/>
  <c r="J941" i="21"/>
  <c r="H911" i="21"/>
  <c r="J286" i="21"/>
  <c r="H286" i="21"/>
  <c r="J911" i="21"/>
  <c r="I941" i="21"/>
  <c r="I911" i="21"/>
  <c r="H801" i="21" l="1"/>
  <c r="H68" i="21" s="1"/>
  <c r="I876" i="21"/>
  <c r="J876" i="21"/>
  <c r="J68" i="21"/>
  <c r="J801" i="21"/>
  <c r="J37" i="21" l="1"/>
  <c r="J116" i="21" s="1"/>
  <c r="J132" i="21"/>
  <c r="I132" i="21"/>
  <c r="I269" i="21" s="1"/>
  <c r="J489" i="21"/>
  <c r="J91" i="21" s="1"/>
  <c r="J110" i="21" s="1"/>
  <c r="J153" i="21" s="1"/>
  <c r="J129" i="21" s="1"/>
  <c r="J176" i="21" s="1"/>
  <c r="H116" i="21"/>
  <c r="H91" i="21"/>
  <c r="H110" i="21" s="1"/>
  <c r="H153" i="21" s="1"/>
  <c r="H129" i="21" s="1"/>
  <c r="H176" i="21" s="1"/>
  <c r="H489" i="21"/>
  <c r="I91" i="21"/>
  <c r="I110" i="21" s="1"/>
  <c r="I153" i="21" s="1"/>
  <c r="I129" i="21" s="1"/>
  <c r="I176" i="21" s="1"/>
  <c r="I489" i="21"/>
  <c r="I595" i="21"/>
  <c r="I433" i="21" s="1"/>
  <c r="H595" i="21"/>
  <c r="H433" i="21" s="1"/>
  <c r="H132" i="21"/>
  <c r="H269" i="21" s="1"/>
  <c r="I37" i="21" l="1"/>
  <c r="I116" i="21" s="1"/>
  <c r="I273" i="21"/>
  <c r="I1033" i="21" s="1"/>
  <c r="I466" i="21" s="1"/>
  <c r="I470" i="21" s="1"/>
  <c r="I588" i="21" s="1"/>
  <c r="I47" i="21" s="1"/>
  <c r="I919" i="21" s="1"/>
  <c r="J269" i="21"/>
  <c r="J273" i="21" s="1"/>
  <c r="J1033" i="21" s="1"/>
  <c r="J466" i="21" s="1"/>
  <c r="J470" i="21" s="1"/>
  <c r="J588" i="21" s="1"/>
  <c r="J47" i="21" s="1"/>
  <c r="J919" i="21" s="1"/>
  <c r="H273" i="21"/>
  <c r="H1033" i="21" s="1"/>
  <c r="H466" i="21" s="1"/>
  <c r="H470" i="21" s="1"/>
  <c r="H588" i="21" s="1"/>
  <c r="H47" i="21" s="1"/>
  <c r="H919" i="21" s="1"/>
  <c r="J845" i="21" l="1"/>
  <c r="I554" i="21"/>
  <c r="H554" i="21"/>
  <c r="J296" i="21"/>
  <c r="J312" i="21" l="1"/>
  <c r="J906" i="21" s="1"/>
  <c r="J844" i="21"/>
  <c r="J272" i="21" s="1"/>
  <c r="I845" i="21"/>
  <c r="I848" i="21"/>
  <c r="H845" i="21"/>
  <c r="H848" i="21"/>
  <c r="I312" i="21" l="1"/>
  <c r="I906" i="21" s="1"/>
  <c r="I844" i="21"/>
  <c r="I272" i="21" s="1"/>
  <c r="H312" i="21"/>
  <c r="H906" i="21" s="1"/>
  <c r="H844" i="21"/>
  <c r="H272" i="21" s="1"/>
  <c r="J417" i="21"/>
  <c r="J558" i="21" l="1"/>
  <c r="J561" i="21"/>
  <c r="I417" i="21"/>
  <c r="H561" i="21" l="1"/>
  <c r="H558" i="21" s="1"/>
  <c r="J825" i="21"/>
  <c r="J758" i="21" s="1"/>
  <c r="J936" i="21" s="1"/>
  <c r="J692" i="21" s="1"/>
  <c r="J694" i="21" s="1"/>
  <c r="J405" i="21" s="1"/>
  <c r="J412" i="21" s="1"/>
  <c r="J402" i="21" s="1"/>
  <c r="J739" i="21" s="1"/>
  <c r="J316" i="21"/>
  <c r="I558" i="21"/>
  <c r="I561" i="21"/>
  <c r="J729" i="21" l="1"/>
  <c r="J322" i="21" s="1"/>
  <c r="J319" i="21" s="1"/>
  <c r="J831" i="21" s="1"/>
  <c r="J343" i="21" s="1"/>
  <c r="J151" i="21" s="1"/>
  <c r="J738" i="21"/>
  <c r="H316" i="21"/>
  <c r="H825" i="21" s="1"/>
  <c r="H758" i="21" s="1"/>
  <c r="H936" i="21" s="1"/>
  <c r="H692" i="21" s="1"/>
  <c r="H694" i="21" s="1"/>
  <c r="H405" i="21" s="1"/>
  <c r="H412" i="21" s="1"/>
  <c r="H402" i="21" s="1"/>
  <c r="H739" i="21" s="1"/>
  <c r="H729" i="21" s="1"/>
  <c r="H322" i="21" s="1"/>
  <c r="H319" i="21" s="1"/>
  <c r="H831" i="21" s="1"/>
  <c r="H343" i="21" s="1"/>
  <c r="H151" i="21" s="1"/>
  <c r="J613" i="21"/>
  <c r="J609" i="21" s="1"/>
  <c r="J666" i="21" s="1"/>
  <c r="J723" i="21"/>
  <c r="I825" i="21"/>
  <c r="I758" i="21" s="1"/>
  <c r="I936" i="21" s="1"/>
  <c r="I692" i="21" s="1"/>
  <c r="I694" i="21" s="1"/>
  <c r="I405" i="21" s="1"/>
  <c r="I412" i="21" s="1"/>
  <c r="I402" i="21" s="1"/>
  <c r="I739" i="21" s="1"/>
  <c r="I729" i="21" s="1"/>
  <c r="I322" i="21" s="1"/>
  <c r="I319" i="21" s="1"/>
  <c r="I831" i="21" s="1"/>
  <c r="I343" i="21" s="1"/>
  <c r="I151" i="21" s="1"/>
  <c r="I316" i="21"/>
  <c r="J656" i="21" l="1"/>
  <c r="J718" i="21" s="1"/>
  <c r="J717" i="21" s="1"/>
  <c r="H723" i="21"/>
  <c r="H613" i="21" s="1"/>
  <c r="H609" i="21" s="1"/>
  <c r="H666" i="21" s="1"/>
  <c r="I613" i="21"/>
  <c r="I609" i="21" s="1"/>
  <c r="I666" i="21" s="1"/>
  <c r="I723" i="21"/>
  <c r="H718" i="21" l="1"/>
  <c r="H656" i="21"/>
  <c r="I718" i="21"/>
  <c r="I656" i="21"/>
  <c r="J882" i="21" l="1"/>
  <c r="J706" i="21"/>
  <c r="J188" i="21" s="1"/>
  <c r="J190" i="21" s="1"/>
  <c r="J1004" i="21"/>
  <c r="J472" i="21" s="1"/>
  <c r="H706" i="21" l="1"/>
  <c r="H188" i="21" s="1"/>
  <c r="H190" i="21" s="1"/>
  <c r="H1004" i="21"/>
  <c r="H472" i="21" s="1"/>
  <c r="H882" i="21"/>
  <c r="I706" i="21"/>
  <c r="I188" i="21" s="1"/>
  <c r="I190" i="21" s="1"/>
  <c r="I1004" i="21"/>
  <c r="I472" i="21" s="1"/>
  <c r="I882" i="21"/>
  <c r="H187" i="21" l="1"/>
  <c r="H465" i="21" s="1"/>
  <c r="H199" i="21" s="1"/>
  <c r="H56" i="21" l="1"/>
  <c r="J67" i="21" l="1"/>
  <c r="J824" i="21" s="1"/>
  <c r="H67" i="21" l="1"/>
  <c r="H824" i="21" s="1"/>
  <c r="I67" i="21"/>
  <c r="I824" i="21" s="1"/>
  <c r="J887" i="21" l="1"/>
  <c r="J792" i="21" s="1"/>
  <c r="J771" i="21" s="1"/>
  <c r="J767" i="21" l="1"/>
  <c r="J763" i="21" s="1"/>
  <c r="J770" i="21"/>
  <c r="I887" i="21"/>
  <c r="I792" i="21" s="1"/>
  <c r="I771" i="21" s="1"/>
  <c r="H887" i="21"/>
  <c r="H792" i="21" s="1"/>
  <c r="H771" i="21" s="1"/>
  <c r="H767" i="21" s="1"/>
  <c r="H763" i="21" s="1"/>
  <c r="H643" i="21" s="1"/>
  <c r="H522" i="21" s="1"/>
  <c r="H292" i="21" s="1"/>
  <c r="H290" i="21" s="1"/>
  <c r="H267" i="21" s="1"/>
  <c r="H262" i="21" s="1"/>
  <c r="H65" i="21" s="1"/>
  <c r="H62" i="21" s="1"/>
  <c r="J643" i="21" l="1"/>
  <c r="J522" i="21" s="1"/>
  <c r="J762" i="21"/>
  <c r="I767" i="21"/>
  <c r="I763" i="21" s="1"/>
  <c r="I643" i="21" s="1"/>
  <c r="I522" i="21" s="1"/>
  <c r="I292" i="21" s="1"/>
  <c r="I290" i="21" s="1"/>
  <c r="I267" i="21" s="1"/>
  <c r="I262" i="21" s="1"/>
  <c r="I65" i="21" s="1"/>
  <c r="I62" i="21" s="1"/>
  <c r="I770" i="21"/>
  <c r="H367" i="21"/>
  <c r="H363" i="21" s="1"/>
  <c r="H61" i="21"/>
  <c r="I367" i="21" l="1"/>
  <c r="I363" i="21" s="1"/>
  <c r="I61" i="21"/>
  <c r="H795" i="21"/>
  <c r="H361" i="21"/>
  <c r="J292" i="21"/>
  <c r="J290" i="21" s="1"/>
  <c r="J267" i="21" s="1"/>
  <c r="J262" i="21" s="1"/>
  <c r="J65" i="21" s="1"/>
  <c r="J62" i="21" s="1"/>
  <c r="J521" i="21"/>
  <c r="J34" i="21"/>
  <c r="J821" i="21" s="1"/>
  <c r="I795" i="21" l="1"/>
  <c r="I361" i="21"/>
  <c r="J367" i="21"/>
  <c r="J363" i="21" s="1"/>
  <c r="J61" i="21"/>
  <c r="H798" i="21"/>
  <c r="H603" i="21" s="1"/>
  <c r="H794" i="21"/>
  <c r="J872" i="21"/>
  <c r="J866" i="21" s="1"/>
  <c r="J817" i="21"/>
  <c r="I34" i="21"/>
  <c r="I821" i="21" s="1"/>
  <c r="H34" i="21"/>
  <c r="H821" i="21" s="1"/>
  <c r="I798" i="21" l="1"/>
  <c r="I603" i="21" s="1"/>
  <c r="I794" i="21"/>
  <c r="J795" i="21"/>
  <c r="J361" i="21"/>
  <c r="H207" i="21"/>
  <c r="H492" i="21" s="1"/>
  <c r="H908" i="21" s="1"/>
  <c r="H347" i="21" s="1"/>
  <c r="H213" i="21" s="1"/>
  <c r="H602" i="21"/>
  <c r="J813" i="21"/>
  <c r="J869" i="21" s="1"/>
  <c r="I872" i="21"/>
  <c r="I866" i="21" s="1"/>
  <c r="I817" i="21"/>
  <c r="H872" i="21"/>
  <c r="H866" i="21" s="1"/>
  <c r="H817" i="21"/>
  <c r="H491" i="21" l="1"/>
  <c r="H1013" i="21" s="1"/>
  <c r="I207" i="21"/>
  <c r="I492" i="21" s="1"/>
  <c r="I908" i="21" s="1"/>
  <c r="I347" i="21" s="1"/>
  <c r="I213" i="21" s="1"/>
  <c r="I602" i="21"/>
  <c r="J798" i="21"/>
  <c r="J603" i="21" s="1"/>
  <c r="J794" i="21"/>
  <c r="J365" i="21"/>
  <c r="J360" i="21" s="1"/>
  <c r="I813" i="21"/>
  <c r="I869" i="21" s="1"/>
  <c r="H813" i="21"/>
  <c r="H869" i="21" s="1"/>
  <c r="J207" i="21" l="1"/>
  <c r="J492" i="21" s="1"/>
  <c r="J908" i="21" s="1"/>
  <c r="J347" i="21" s="1"/>
  <c r="J213" i="21" s="1"/>
  <c r="J602" i="21"/>
  <c r="I491" i="21"/>
  <c r="I1013" i="21" s="1"/>
  <c r="I365" i="21"/>
  <c r="H365" i="21"/>
  <c r="I360" i="21" l="1"/>
  <c r="H360" i="21"/>
  <c r="J491" i="21"/>
  <c r="J1013" i="21" s="1"/>
  <c r="J148" i="21"/>
  <c r="J147" i="21" s="1"/>
  <c r="J146" i="21" s="1"/>
  <c r="J505" i="21"/>
  <c r="J511" i="21"/>
  <c r="J423" i="21"/>
  <c r="J422" i="21" s="1"/>
  <c r="J436" i="21"/>
  <c r="J435" i="21" s="1"/>
  <c r="J465" i="21"/>
  <c r="J451" i="21"/>
  <c r="J449" i="21"/>
  <c r="J446" i="21"/>
  <c r="J444" i="21"/>
  <c r="J476" i="21"/>
  <c r="J480" i="21"/>
  <c r="J456" i="21"/>
  <c r="J459" i="21"/>
  <c r="J879" i="21"/>
  <c r="J808" i="21"/>
  <c r="J526" i="21"/>
  <c r="J525" i="21" s="1"/>
  <c r="J524" i="21" s="1"/>
  <c r="J1039" i="21"/>
  <c r="J1038" i="21" s="1"/>
  <c r="J1037" i="21" s="1"/>
  <c r="J119" i="21"/>
  <c r="J115" i="21" s="1"/>
  <c r="J114" i="21" s="1"/>
  <c r="J948" i="21"/>
  <c r="I211" i="21"/>
  <c r="I210" i="21" s="1"/>
  <c r="I199" i="21"/>
  <c r="I198" i="21" s="1"/>
  <c r="I197" i="21" s="1"/>
  <c r="I206" i="21"/>
  <c r="I336" i="21"/>
  <c r="I335" i="21" s="1"/>
  <c r="I334" i="21" s="1"/>
  <c r="I333" i="21" s="1"/>
  <c r="I342" i="21"/>
  <c r="I341" i="21" s="1"/>
  <c r="I346" i="21"/>
  <c r="I349" i="21"/>
  <c r="I358" i="21"/>
  <c r="I380" i="21"/>
  <c r="I379" i="21" s="1"/>
  <c r="I378" i="21" s="1"/>
  <c r="I373" i="21"/>
  <c r="I375" i="21"/>
  <c r="I160" i="21"/>
  <c r="I165" i="21"/>
  <c r="I327" i="21"/>
  <c r="I329" i="21"/>
  <c r="I194" i="21"/>
  <c r="I193" i="21" s="1"/>
  <c r="H211" i="21"/>
  <c r="H210" i="21" s="1"/>
  <c r="H198" i="21"/>
  <c r="H197" i="21" s="1"/>
  <c r="H206" i="21"/>
  <c r="H336" i="21"/>
  <c r="H335" i="21" s="1"/>
  <c r="H334" i="21" s="1"/>
  <c r="H333" i="21" s="1"/>
  <c r="H342" i="21"/>
  <c r="H341" i="21" s="1"/>
  <c r="H346" i="21"/>
  <c r="H349" i="21"/>
  <c r="H358" i="21"/>
  <c r="H380" i="21"/>
  <c r="H379" i="21" s="1"/>
  <c r="H378" i="21" s="1"/>
  <c r="H373" i="21"/>
  <c r="H375" i="21"/>
  <c r="H160" i="21"/>
  <c r="H165" i="21"/>
  <c r="H327" i="21"/>
  <c r="H329" i="21"/>
  <c r="H194" i="21"/>
  <c r="H193" i="21" s="1"/>
  <c r="J1042" i="21"/>
  <c r="J1041" i="21" s="1"/>
  <c r="J823" i="21"/>
  <c r="I1039" i="21"/>
  <c r="I1038" i="21" s="1"/>
  <c r="I1037" i="21" s="1"/>
  <c r="I1042" i="21"/>
  <c r="I1041" i="21" s="1"/>
  <c r="I823" i="21"/>
  <c r="J797" i="21"/>
  <c r="J791" i="21" s="1"/>
  <c r="J744" i="21"/>
  <c r="J747" i="21"/>
  <c r="J737" i="21"/>
  <c r="J722" i="21"/>
  <c r="J716" i="21" s="1"/>
  <c r="J520" i="21"/>
  <c r="J373" i="21"/>
  <c r="J375" i="21"/>
  <c r="J223" i="21"/>
  <c r="J225" i="21"/>
  <c r="J75" i="21"/>
  <c r="J73" i="21"/>
  <c r="J80" i="21"/>
  <c r="J78" i="21"/>
  <c r="J206" i="21"/>
  <c r="J1003" i="21"/>
  <c r="J211" i="21"/>
  <c r="J210" i="21" s="1"/>
  <c r="J199" i="21"/>
  <c r="J198" i="21" s="1"/>
  <c r="J197" i="21" s="1"/>
  <c r="J336" i="21"/>
  <c r="J335" i="21" s="1"/>
  <c r="J334" i="21" s="1"/>
  <c r="J333" i="21" s="1"/>
  <c r="J342" i="21"/>
  <c r="J341" i="21" s="1"/>
  <c r="J346" i="21"/>
  <c r="J349" i="21"/>
  <c r="J358" i="21"/>
  <c r="J380" i="21"/>
  <c r="J379" i="21" s="1"/>
  <c r="J378" i="21" s="1"/>
  <c r="J160" i="21"/>
  <c r="J165" i="21"/>
  <c r="J327" i="21"/>
  <c r="J329" i="21"/>
  <c r="J326" i="21" s="1"/>
  <c r="J325" i="21" s="1"/>
  <c r="J194" i="21"/>
  <c r="J193" i="21" s="1"/>
  <c r="J172" i="21"/>
  <c r="J171" i="21" s="1"/>
  <c r="J143" i="21"/>
  <c r="J127" i="21"/>
  <c r="J126" i="21" s="1"/>
  <c r="J125" i="21" s="1"/>
  <c r="I1010" i="21"/>
  <c r="I1009" i="21" s="1"/>
  <c r="I1008" i="21" s="1"/>
  <c r="I1007" i="21" s="1"/>
  <c r="I1006" i="21" s="1"/>
  <c r="I296" i="21"/>
  <c r="I295" i="21" s="1"/>
  <c r="I294" i="21" s="1"/>
  <c r="I231" i="21"/>
  <c r="I238" i="21"/>
  <c r="I237" i="21" s="1"/>
  <c r="I64" i="21"/>
  <c r="I971" i="21"/>
  <c r="I970" i="21" s="1"/>
  <c r="I839" i="21"/>
  <c r="I838" i="21" s="1"/>
  <c r="I837" i="21" s="1"/>
  <c r="I836" i="21" s="1"/>
  <c r="I486" i="21"/>
  <c r="I485" i="21" s="1"/>
  <c r="I484" i="21" s="1"/>
  <c r="I60" i="21"/>
  <c r="H1010" i="21"/>
  <c r="H1009" i="21" s="1"/>
  <c r="H1008" i="21" s="1"/>
  <c r="H1017" i="21"/>
  <c r="H1020" i="21"/>
  <c r="H1023" i="21"/>
  <c r="H1026" i="21"/>
  <c r="H296" i="21"/>
  <c r="H295" i="21" s="1"/>
  <c r="H294" i="21" s="1"/>
  <c r="H231" i="21"/>
  <c r="H238" i="21"/>
  <c r="H237" i="21" s="1"/>
  <c r="H64" i="21"/>
  <c r="H971" i="21"/>
  <c r="H970" i="21" s="1"/>
  <c r="H839" i="21"/>
  <c r="H838" i="21" s="1"/>
  <c r="H837" i="21" s="1"/>
  <c r="H836" i="21" s="1"/>
  <c r="H486" i="21"/>
  <c r="H485" i="21" s="1"/>
  <c r="H484" i="21" s="1"/>
  <c r="H60" i="21"/>
  <c r="H25" i="21"/>
  <c r="H24" i="21" s="1"/>
  <c r="H23" i="21" s="1"/>
  <c r="H30" i="21"/>
  <c r="H37" i="21"/>
  <c r="H53" i="21"/>
  <c r="H52" i="21" s="1"/>
  <c r="H51" i="21" s="1"/>
  <c r="H55" i="21"/>
  <c r="H90" i="21"/>
  <c r="H75" i="21"/>
  <c r="H73" i="21"/>
  <c r="H80" i="21"/>
  <c r="H78" i="21"/>
  <c r="H82" i="21"/>
  <c r="H95" i="21"/>
  <c r="H97" i="21"/>
  <c r="H103" i="21"/>
  <c r="H108" i="21"/>
  <c r="H88" i="21"/>
  <c r="H87" i="21" s="1"/>
  <c r="H119" i="21"/>
  <c r="H115" i="21" s="1"/>
  <c r="H114" i="21" s="1"/>
  <c r="H127" i="21"/>
  <c r="H126" i="21" s="1"/>
  <c r="H125" i="21" s="1"/>
  <c r="H137" i="21"/>
  <c r="H136" i="21" s="1"/>
  <c r="H143" i="21"/>
  <c r="H148" i="21"/>
  <c r="H147" i="21" s="1"/>
  <c r="H146" i="21" s="1"/>
  <c r="H169" i="21"/>
  <c r="H168" i="21" s="1"/>
  <c r="H172" i="21"/>
  <c r="H171" i="21" s="1"/>
  <c r="H175" i="21"/>
  <c r="H174" i="21" s="1"/>
  <c r="H179" i="21"/>
  <c r="H178" i="21" s="1"/>
  <c r="H186" i="21"/>
  <c r="H217" i="21"/>
  <c r="H219" i="21"/>
  <c r="H223" i="21"/>
  <c r="H225" i="21"/>
  <c r="H243" i="21"/>
  <c r="H241" i="21"/>
  <c r="H256" i="21"/>
  <c r="H255" i="21" s="1"/>
  <c r="H252" i="21"/>
  <c r="H250" i="21" s="1"/>
  <c r="H261" i="21"/>
  <c r="H260" i="21" s="1"/>
  <c r="H259" i="21" s="1"/>
  <c r="H278" i="21"/>
  <c r="H277" i="21" s="1"/>
  <c r="H276" i="21" s="1"/>
  <c r="H283" i="21"/>
  <c r="H282" i="21" s="1"/>
  <c r="H285" i="21"/>
  <c r="H266" i="21"/>
  <c r="H265" i="21" s="1"/>
  <c r="H289" i="21"/>
  <c r="H288" i="21" s="1"/>
  <c r="H314" i="21"/>
  <c r="H305" i="21" s="1"/>
  <c r="H304" i="21" s="1"/>
  <c r="H553" i="21"/>
  <c r="H552" i="21" s="1"/>
  <c r="H557" i="21"/>
  <c r="H569" i="21"/>
  <c r="H578" i="21"/>
  <c r="H576" i="21"/>
  <c r="H597" i="21"/>
  <c r="H592" i="21"/>
  <c r="H608" i="21"/>
  <c r="H618" i="21"/>
  <c r="H617" i="21" s="1"/>
  <c r="H612" i="21" s="1"/>
  <c r="H651" i="21"/>
  <c r="H653" i="21"/>
  <c r="H649" i="21"/>
  <c r="H645" i="21"/>
  <c r="H629" i="21"/>
  <c r="H632" i="21"/>
  <c r="H635" i="21"/>
  <c r="H655" i="21"/>
  <c r="H659" i="21"/>
  <c r="H678" i="21"/>
  <c r="H701" i="21"/>
  <c r="H683" i="21"/>
  <c r="H686" i="21"/>
  <c r="H688" i="21"/>
  <c r="H717" i="21"/>
  <c r="H722" i="21"/>
  <c r="H728" i="21"/>
  <c r="H727" i="21" s="1"/>
  <c r="H738" i="21"/>
  <c r="H737" i="21" s="1"/>
  <c r="H744" i="21"/>
  <c r="H747" i="21"/>
  <c r="H754" i="21"/>
  <c r="H757" i="21"/>
  <c r="H762" i="21"/>
  <c r="H766" i="21"/>
  <c r="H770" i="21"/>
  <c r="H774" i="21"/>
  <c r="H773" i="21" s="1"/>
  <c r="H778" i="21"/>
  <c r="H781" i="21"/>
  <c r="H797" i="21"/>
  <c r="H791" i="21" s="1"/>
  <c r="H800" i="21"/>
  <c r="H804" i="21"/>
  <c r="H803" i="21" s="1"/>
  <c r="H401" i="21"/>
  <c r="H411" i="21"/>
  <c r="H404" i="21"/>
  <c r="J187" i="21"/>
  <c r="J186" i="21" s="1"/>
  <c r="J754" i="21"/>
  <c r="J757" i="21"/>
  <c r="J283" i="21"/>
  <c r="J282" i="21" s="1"/>
  <c r="J285" i="21"/>
  <c r="J1010" i="21"/>
  <c r="J1009" i="21" s="1"/>
  <c r="J1008" i="21" s="1"/>
  <c r="J1026" i="21"/>
  <c r="J1017" i="21"/>
  <c r="J295" i="21"/>
  <c r="J294" i="21" s="1"/>
  <c r="J231" i="21"/>
  <c r="J238" i="21"/>
  <c r="J237" i="21" s="1"/>
  <c r="J64" i="21"/>
  <c r="J971" i="21"/>
  <c r="J970" i="21" s="1"/>
  <c r="J839" i="21"/>
  <c r="J838" i="21" s="1"/>
  <c r="J837" i="21" s="1"/>
  <c r="J836" i="21" s="1"/>
  <c r="J486" i="21"/>
  <c r="J485" i="21" s="1"/>
  <c r="J484" i="21" s="1"/>
  <c r="J60" i="21"/>
  <c r="H1039" i="21"/>
  <c r="H1038" i="21" s="1"/>
  <c r="H1037" i="21" s="1"/>
  <c r="H1042" i="21"/>
  <c r="H1041" i="21" s="1"/>
  <c r="H823" i="21"/>
  <c r="I25" i="21"/>
  <c r="I24" i="21" s="1"/>
  <c r="I23" i="21" s="1"/>
  <c r="I30" i="21"/>
  <c r="I29" i="21" s="1"/>
  <c r="I28" i="21" s="1"/>
  <c r="I53" i="21"/>
  <c r="I52" i="21" s="1"/>
  <c r="I51" i="21" s="1"/>
  <c r="I57" i="21"/>
  <c r="I56" i="21" s="1"/>
  <c r="I55" i="21" s="1"/>
  <c r="I90" i="21"/>
  <c r="I75" i="21"/>
  <c r="I73" i="21"/>
  <c r="I80" i="21"/>
  <c r="I78" i="21"/>
  <c r="I82" i="21"/>
  <c r="I95" i="21"/>
  <c r="I97" i="21"/>
  <c r="I103" i="21"/>
  <c r="I108" i="21"/>
  <c r="I88" i="21"/>
  <c r="I87" i="21" s="1"/>
  <c r="I119" i="21"/>
  <c r="I115" i="21" s="1"/>
  <c r="I114" i="21" s="1"/>
  <c r="I127" i="21"/>
  <c r="I126" i="21" s="1"/>
  <c r="I125" i="21" s="1"/>
  <c r="I137" i="21"/>
  <c r="I136" i="21" s="1"/>
  <c r="I143" i="21"/>
  <c r="I148" i="21"/>
  <c r="I147" i="21" s="1"/>
  <c r="I146" i="21" s="1"/>
  <c r="I169" i="21"/>
  <c r="I168" i="21" s="1"/>
  <c r="I172" i="21"/>
  <c r="I171" i="21" s="1"/>
  <c r="I175" i="21"/>
  <c r="I174" i="21" s="1"/>
  <c r="I179" i="21"/>
  <c r="I178" i="21" s="1"/>
  <c r="I187" i="21"/>
  <c r="I186" i="21" s="1"/>
  <c r="I217" i="21"/>
  <c r="I219" i="21"/>
  <c r="I223" i="21"/>
  <c r="I225" i="21"/>
  <c r="I243" i="21"/>
  <c r="I241" i="21"/>
  <c r="I256" i="21"/>
  <c r="I255" i="21" s="1"/>
  <c r="I252" i="21"/>
  <c r="I250" i="21" s="1"/>
  <c r="I261" i="21"/>
  <c r="I260" i="21" s="1"/>
  <c r="I259" i="21" s="1"/>
  <c r="I278" i="21"/>
  <c r="I277" i="21" s="1"/>
  <c r="I276" i="21" s="1"/>
  <c r="I283" i="21"/>
  <c r="I282" i="21" s="1"/>
  <c r="I285" i="21"/>
  <c r="I266" i="21"/>
  <c r="I265" i="21" s="1"/>
  <c r="I289" i="21"/>
  <c r="I288" i="21" s="1"/>
  <c r="I314" i="21"/>
  <c r="I305" i="21" s="1"/>
  <c r="I304" i="21" s="1"/>
  <c r="I553" i="21"/>
  <c r="I552" i="21" s="1"/>
  <c r="I557" i="21"/>
  <c r="I569" i="21"/>
  <c r="I578" i="21"/>
  <c r="I576" i="21"/>
  <c r="I597" i="21"/>
  <c r="I592" i="21"/>
  <c r="I608" i="21"/>
  <c r="I618" i="21"/>
  <c r="I617" i="21" s="1"/>
  <c r="I612" i="21" s="1"/>
  <c r="I651" i="21"/>
  <c r="I653" i="21"/>
  <c r="I649" i="21"/>
  <c r="I645" i="21"/>
  <c r="I655" i="21"/>
  <c r="I659" i="21"/>
  <c r="I678" i="21"/>
  <c r="I701" i="21"/>
  <c r="I683" i="21"/>
  <c r="I686" i="21"/>
  <c r="I688" i="21"/>
  <c r="I717" i="21"/>
  <c r="I722" i="21"/>
  <c r="I728" i="21"/>
  <c r="I727" i="21" s="1"/>
  <c r="I738" i="21"/>
  <c r="I737" i="21" s="1"/>
  <c r="I744" i="21"/>
  <c r="I747" i="21"/>
  <c r="I754" i="21"/>
  <c r="I757" i="21"/>
  <c r="I762" i="21"/>
  <c r="I766" i="21"/>
  <c r="I774" i="21"/>
  <c r="I773" i="21" s="1"/>
  <c r="I778" i="21"/>
  <c r="I781" i="21"/>
  <c r="I797" i="21"/>
  <c r="I791" i="21" s="1"/>
  <c r="I800" i="21"/>
  <c r="I804" i="21"/>
  <c r="I803" i="21" s="1"/>
  <c r="I401" i="21"/>
  <c r="I411" i="21"/>
  <c r="I404" i="21"/>
  <c r="H521" i="21"/>
  <c r="H520" i="21" s="1"/>
  <c r="H1003" i="21"/>
  <c r="J25" i="21"/>
  <c r="J24" i="21" s="1"/>
  <c r="J23" i="21" s="1"/>
  <c r="J30" i="21"/>
  <c r="J29" i="21" s="1"/>
  <c r="J28" i="21" s="1"/>
  <c r="J53" i="21"/>
  <c r="J52" i="21" s="1"/>
  <c r="J51" i="21" s="1"/>
  <c r="J57" i="21"/>
  <c r="J56" i="21" s="1"/>
  <c r="J55" i="21" s="1"/>
  <c r="J90" i="21"/>
  <c r="J82" i="21"/>
  <c r="J95" i="21"/>
  <c r="J97" i="21"/>
  <c r="J103" i="21"/>
  <c r="J108" i="21"/>
  <c r="J88" i="21"/>
  <c r="J87" i="21" s="1"/>
  <c r="J137" i="21"/>
  <c r="J136" i="21" s="1"/>
  <c r="J169" i="21"/>
  <c r="J168" i="21" s="1"/>
  <c r="J175" i="21"/>
  <c r="J174" i="21" s="1"/>
  <c r="J179" i="21"/>
  <c r="J178" i="21" s="1"/>
  <c r="J217" i="21"/>
  <c r="J219" i="21"/>
  <c r="J243" i="21"/>
  <c r="J241" i="21"/>
  <c r="J256" i="21"/>
  <c r="J255" i="21" s="1"/>
  <c r="J252" i="21"/>
  <c r="J250" i="21" s="1"/>
  <c r="J261" i="21"/>
  <c r="J260" i="21" s="1"/>
  <c r="J259" i="21" s="1"/>
  <c r="J278" i="21"/>
  <c r="J277" i="21" s="1"/>
  <c r="J276" i="21" s="1"/>
  <c r="J266" i="21"/>
  <c r="J265" i="21" s="1"/>
  <c r="J289" i="21"/>
  <c r="J288" i="21" s="1"/>
  <c r="J314" i="21"/>
  <c r="J305" i="21" s="1"/>
  <c r="J304" i="21" s="1"/>
  <c r="J554" i="21"/>
  <c r="J553" i="21" s="1"/>
  <c r="J552" i="21" s="1"/>
  <c r="J557" i="21"/>
  <c r="J569" i="21"/>
  <c r="J578" i="21"/>
  <c r="J576" i="21"/>
  <c r="J597" i="21"/>
  <c r="J592" i="21"/>
  <c r="J608" i="21"/>
  <c r="J618" i="21"/>
  <c r="J617" i="21" s="1"/>
  <c r="J612" i="21" s="1"/>
  <c r="J651" i="21"/>
  <c r="J653" i="21"/>
  <c r="J645" i="21"/>
  <c r="J655" i="21"/>
  <c r="J659" i="21"/>
  <c r="J678" i="21"/>
  <c r="J701" i="21"/>
  <c r="J683" i="21"/>
  <c r="J686" i="21"/>
  <c r="J688" i="21"/>
  <c r="J728" i="21"/>
  <c r="J727" i="21" s="1"/>
  <c r="J766" i="21"/>
  <c r="J774" i="21"/>
  <c r="J773" i="21" s="1"/>
  <c r="J778" i="21"/>
  <c r="J781" i="21"/>
  <c r="J800" i="21"/>
  <c r="J804" i="21"/>
  <c r="J803" i="21" s="1"/>
  <c r="J401" i="21"/>
  <c r="J411" i="21"/>
  <c r="J404" i="21"/>
  <c r="J820" i="21"/>
  <c r="J968" i="21"/>
  <c r="J967" i="21" s="1"/>
  <c r="J916" i="21"/>
  <c r="J923" i="21"/>
  <c r="J965" i="21"/>
  <c r="J964" i="21" s="1"/>
  <c r="J532" i="21"/>
  <c r="J531" i="21" s="1"/>
  <c r="J530" i="21" s="1"/>
  <c r="J387" i="21"/>
  <c r="H854" i="21"/>
  <c r="J418" i="21"/>
  <c r="J848" i="21"/>
  <c r="J854" i="21"/>
  <c r="J857" i="21"/>
  <c r="J860" i="21"/>
  <c r="J863" i="21"/>
  <c r="J885" i="21"/>
  <c r="J890" i="21"/>
  <c r="J894" i="21"/>
  <c r="J897" i="21"/>
  <c r="J900" i="21"/>
  <c r="J903" i="21"/>
  <c r="J910" i="21"/>
  <c r="J926" i="21"/>
  <c r="J929" i="21"/>
  <c r="J961" i="21"/>
  <c r="J959" i="21"/>
  <c r="J807" i="21"/>
  <c r="J812" i="21"/>
  <c r="J811" i="21" s="1"/>
  <c r="J816" i="21"/>
  <c r="H488" i="21"/>
  <c r="H418" i="21"/>
  <c r="H420" i="21"/>
  <c r="H423" i="21"/>
  <c r="H422" i="21" s="1"/>
  <c r="H436" i="21"/>
  <c r="H435" i="21" s="1"/>
  <c r="H451" i="21"/>
  <c r="H449" i="21"/>
  <c r="H446" i="21"/>
  <c r="H444" i="21"/>
  <c r="H476" i="21"/>
  <c r="H480" i="21"/>
  <c r="H456" i="21"/>
  <c r="H459" i="21"/>
  <c r="I812" i="21"/>
  <c r="I811" i="21" s="1"/>
  <c r="I436" i="21"/>
  <c r="I435" i="21" s="1"/>
  <c r="I251" i="21"/>
  <c r="I890" i="21"/>
  <c r="I894" i="21"/>
  <c r="I900" i="21"/>
  <c r="I897" i="21"/>
  <c r="I903" i="21"/>
  <c r="H498" i="21"/>
  <c r="H501" i="21"/>
  <c r="I387" i="21"/>
  <c r="I394" i="21"/>
  <c r="I446" i="21"/>
  <c r="I923" i="21"/>
  <c r="I488" i="21"/>
  <c r="I423" i="21"/>
  <c r="I422" i="21" s="1"/>
  <c r="I465" i="21"/>
  <c r="I451" i="21"/>
  <c r="I449" i="21"/>
  <c r="I444" i="21"/>
  <c r="I476" i="21"/>
  <c r="I480" i="21"/>
  <c r="I456" i="21"/>
  <c r="I459" i="21"/>
  <c r="H387" i="21"/>
  <c r="H394" i="21"/>
  <c r="H923" i="21"/>
  <c r="H985" i="21"/>
  <c r="H987" i="21"/>
  <c r="H532" i="21"/>
  <c r="H531" i="21" s="1"/>
  <c r="H530" i="21" s="1"/>
  <c r="J394" i="21"/>
  <c r="J488" i="21"/>
  <c r="I999" i="21"/>
  <c r="I998" i="21" s="1"/>
  <c r="I997" i="21" s="1"/>
  <c r="I996" i="21" s="1"/>
  <c r="I977" i="21"/>
  <c r="I976" i="21" s="1"/>
  <c r="I975" i="21" s="1"/>
  <c r="H999" i="21"/>
  <c r="H998" i="21" s="1"/>
  <c r="H997" i="21" s="1"/>
  <c r="H996" i="21" s="1"/>
  <c r="H977" i="21"/>
  <c r="H976" i="21" s="1"/>
  <c r="H975" i="21" s="1"/>
  <c r="J999" i="21"/>
  <c r="J998" i="21" s="1"/>
  <c r="J997" i="21" s="1"/>
  <c r="J996" i="21" s="1"/>
  <c r="J977" i="21"/>
  <c r="J976" i="21" s="1"/>
  <c r="J975" i="21" s="1"/>
  <c r="H965" i="21"/>
  <c r="H964" i="21" s="1"/>
  <c r="H968" i="21"/>
  <c r="H967" i="21" s="1"/>
  <c r="H916" i="21"/>
  <c r="I965" i="21"/>
  <c r="I964" i="21" s="1"/>
  <c r="I968" i="21"/>
  <c r="I967" i="21" s="1"/>
  <c r="I916" i="21"/>
  <c r="I521" i="21"/>
  <c r="I520" i="21" s="1"/>
  <c r="I1003" i="21"/>
  <c r="I1002" i="21" s="1"/>
  <c r="I1001" i="21" s="1"/>
  <c r="H991" i="21"/>
  <c r="H990" i="21" s="1"/>
  <c r="I991" i="21"/>
  <c r="I990" i="21" s="1"/>
  <c r="I987" i="21"/>
  <c r="I984" i="21" s="1"/>
  <c r="I983" i="21" s="1"/>
  <c r="H505" i="21"/>
  <c r="H511" i="21"/>
  <c r="H879" i="21"/>
  <c r="H808" i="21"/>
  <c r="H807" i="21" s="1"/>
  <c r="H526" i="21"/>
  <c r="H525" i="21" s="1"/>
  <c r="H524" i="21" s="1"/>
  <c r="H948" i="21"/>
  <c r="J991" i="21"/>
  <c r="J990" i="21" s="1"/>
  <c r="J987" i="21"/>
  <c r="J984" i="21" s="1"/>
  <c r="J983" i="21" s="1"/>
  <c r="I505" i="21"/>
  <c r="I511" i="21"/>
  <c r="I879" i="21"/>
  <c r="I808" i="21"/>
  <c r="I807" i="21" s="1"/>
  <c r="I526" i="21"/>
  <c r="I525" i="21" s="1"/>
  <c r="I524" i="21" s="1"/>
  <c r="I948" i="21"/>
  <c r="H1002" i="21"/>
  <c r="H1001" i="21" s="1"/>
  <c r="H1032" i="21"/>
  <c r="H1031" i="21" s="1"/>
  <c r="H1030" i="21" s="1"/>
  <c r="H1029" i="21" s="1"/>
  <c r="H890" i="21"/>
  <c r="H894" i="21"/>
  <c r="H900" i="21"/>
  <c r="H897" i="21"/>
  <c r="H903" i="21"/>
  <c r="H926" i="21"/>
  <c r="I1017" i="21"/>
  <c r="I1020" i="21"/>
  <c r="I1023" i="21"/>
  <c r="I1026" i="21"/>
  <c r="J985" i="21"/>
  <c r="I1032" i="21"/>
  <c r="I1031" i="21" s="1"/>
  <c r="I1030" i="21" s="1"/>
  <c r="I1029" i="21" s="1"/>
  <c r="I532" i="21"/>
  <c r="I531" i="21" s="1"/>
  <c r="I530" i="21" s="1"/>
  <c r="I985" i="21"/>
  <c r="J1020" i="21"/>
  <c r="J1023" i="21"/>
  <c r="J1032" i="21"/>
  <c r="J1031" i="21" s="1"/>
  <c r="J1030" i="21" s="1"/>
  <c r="J1029" i="21" s="1"/>
  <c r="H545" i="21"/>
  <c r="H544" i="21" s="1"/>
  <c r="H812" i="21"/>
  <c r="H811" i="21" s="1"/>
  <c r="H816" i="21"/>
  <c r="H820" i="21"/>
  <c r="H857" i="21"/>
  <c r="H860" i="21"/>
  <c r="H863" i="21"/>
  <c r="H885" i="21"/>
  <c r="H910" i="21"/>
  <c r="H929" i="21"/>
  <c r="H961" i="21"/>
  <c r="H956" i="21" s="1"/>
  <c r="I910" i="21"/>
  <c r="I816" i="21"/>
  <c r="I820" i="21"/>
  <c r="I545" i="21"/>
  <c r="I544" i="21" s="1"/>
  <c r="I854" i="21"/>
  <c r="I857" i="21"/>
  <c r="I860" i="21"/>
  <c r="I863" i="21"/>
  <c r="I885" i="21"/>
  <c r="I926" i="21"/>
  <c r="I929" i="21"/>
  <c r="I961" i="21"/>
  <c r="I959" i="21"/>
  <c r="J545" i="21"/>
  <c r="J544" i="21" s="1"/>
  <c r="J1002" i="21"/>
  <c r="J1001" i="21" s="1"/>
  <c r="H366" i="21"/>
  <c r="H362" i="21"/>
  <c r="I366" i="21"/>
  <c r="I362" i="21"/>
  <c r="J366" i="21"/>
  <c r="J362" i="21"/>
  <c r="H959" i="21"/>
  <c r="H308" i="21"/>
  <c r="I420" i="21"/>
  <c r="I308" i="21"/>
  <c r="I418" i="21"/>
  <c r="J308" i="21"/>
  <c r="I501" i="21"/>
  <c r="I632" i="21"/>
  <c r="I498" i="21"/>
  <c r="I629" i="21"/>
  <c r="I635" i="21"/>
  <c r="J501" i="21"/>
  <c r="J632" i="21"/>
  <c r="J498" i="21"/>
  <c r="J629" i="21"/>
  <c r="J635" i="21"/>
  <c r="H57" i="21"/>
  <c r="H251" i="21" l="1"/>
  <c r="J591" i="21"/>
  <c r="I240" i="21"/>
  <c r="I216" i="21"/>
  <c r="H77" i="21"/>
  <c r="H156" i="21"/>
  <c r="J251" i="21"/>
  <c r="J928" i="21"/>
  <c r="J777" i="21"/>
  <c r="H658" i="21"/>
  <c r="H591" i="21"/>
  <c r="H326" i="21"/>
  <c r="H325" i="21" s="1"/>
  <c r="H303" i="21" s="1"/>
  <c r="I372" i="21"/>
  <c r="I371" i="21" s="1"/>
  <c r="I370" i="21" s="1"/>
  <c r="I369" i="21" s="1"/>
  <c r="J504" i="21"/>
  <c r="J496" i="21" s="1"/>
  <c r="J72" i="21"/>
  <c r="J475" i="21"/>
  <c r="J443" i="21" s="1"/>
  <c r="J416" i="21" s="1"/>
  <c r="J415" i="21" s="1"/>
  <c r="J915" i="21"/>
  <c r="J914" i="21" s="1"/>
  <c r="J913" i="21" s="1"/>
  <c r="J222" i="21"/>
  <c r="J221" i="21" s="1"/>
  <c r="H497" i="21"/>
  <c r="H475" i="21"/>
  <c r="I658" i="21"/>
  <c r="H240" i="21"/>
  <c r="I777" i="21"/>
  <c r="I765" i="21" s="1"/>
  <c r="I761" i="21" s="1"/>
  <c r="H72" i="21"/>
  <c r="H71" i="21" s="1"/>
  <c r="J743" i="21"/>
  <c r="J742" i="21" s="1"/>
  <c r="J156" i="21"/>
  <c r="J150" i="21" s="1"/>
  <c r="H386" i="21"/>
  <c r="H385" i="21" s="1"/>
  <c r="H383" i="21" s="1"/>
  <c r="I743" i="21"/>
  <c r="I742" i="21" s="1"/>
  <c r="H928" i="21"/>
  <c r="H372" i="21"/>
  <c r="H371" i="21" s="1"/>
  <c r="H370" i="21" s="1"/>
  <c r="H369" i="21" s="1"/>
  <c r="J94" i="21"/>
  <c r="J386" i="21"/>
  <c r="J385" i="21" s="1"/>
  <c r="J384" i="21" s="1"/>
  <c r="H504" i="21"/>
  <c r="J682" i="21"/>
  <c r="J726" i="21"/>
  <c r="I928" i="21"/>
  <c r="I915" i="21"/>
  <c r="I914" i="21" s="1"/>
  <c r="I913" i="21" s="1"/>
  <c r="H984" i="21"/>
  <c r="H983" i="21" s="1"/>
  <c r="J621" i="21"/>
  <c r="I326" i="21"/>
  <c r="I325" i="21" s="1"/>
  <c r="I303" i="21" s="1"/>
  <c r="H915" i="21"/>
  <c r="H914" i="21" s="1"/>
  <c r="H913" i="21" s="1"/>
  <c r="J568" i="21"/>
  <c r="J556" i="21" s="1"/>
  <c r="J551" i="21" s="1"/>
  <c r="J240" i="21"/>
  <c r="I72" i="21"/>
  <c r="H29" i="21"/>
  <c r="H28" i="21" s="1"/>
  <c r="J963" i="21"/>
  <c r="I591" i="21"/>
  <c r="I77" i="21"/>
  <c r="J77" i="21"/>
  <c r="I386" i="21"/>
  <c r="I385" i="21" s="1"/>
  <c r="I384" i="21" s="1"/>
  <c r="J216" i="21"/>
  <c r="I94" i="21"/>
  <c r="J658" i="21"/>
  <c r="H621" i="21"/>
  <c r="I281" i="21"/>
  <c r="I280" i="21" s="1"/>
  <c r="I258" i="21" s="1"/>
  <c r="I135" i="21"/>
  <c r="H568" i="21"/>
  <c r="I156" i="21"/>
  <c r="I150" i="21" s="1"/>
  <c r="J956" i="21"/>
  <c r="J753" i="21"/>
  <c r="J752" i="21" s="1"/>
  <c r="J741" i="21" s="1"/>
  <c r="J989" i="21"/>
  <c r="J974" i="21" s="1"/>
  <c r="I682" i="21"/>
  <c r="I222" i="21"/>
  <c r="I221" i="21" s="1"/>
  <c r="H529" i="21"/>
  <c r="H528" i="21" s="1"/>
  <c r="H777" i="21"/>
  <c r="H765" i="21" s="1"/>
  <c r="H761" i="21" s="1"/>
  <c r="H1016" i="21"/>
  <c r="H1007" i="21" s="1"/>
  <c r="H1006" i="21" s="1"/>
  <c r="I843" i="21"/>
  <c r="I842" i="21" s="1"/>
  <c r="I504" i="21"/>
  <c r="I496" i="21" s="1"/>
  <c r="I495" i="21" s="1"/>
  <c r="I475" i="21"/>
  <c r="I443" i="21" s="1"/>
  <c r="I416" i="21" s="1"/>
  <c r="I415" i="21" s="1"/>
  <c r="J135" i="21"/>
  <c r="I621" i="21"/>
  <c r="H216" i="21"/>
  <c r="H135" i="21"/>
  <c r="I345" i="21"/>
  <c r="I340" i="21" s="1"/>
  <c r="I332" i="21" s="1"/>
  <c r="J815" i="21"/>
  <c r="J810" i="21" s="1"/>
  <c r="J806" i="21" s="1"/>
  <c r="H743" i="21"/>
  <c r="H742" i="21" s="1"/>
  <c r="H222" i="21"/>
  <c r="H221" i="21" s="1"/>
  <c r="H94" i="21"/>
  <c r="J1016" i="21"/>
  <c r="I956" i="21"/>
  <c r="H417" i="21"/>
  <c r="J1036" i="21"/>
  <c r="I1016" i="21"/>
  <c r="H843" i="21"/>
  <c r="H842" i="21" s="1"/>
  <c r="I568" i="21"/>
  <c r="H345" i="21"/>
  <c r="H340" i="21" s="1"/>
  <c r="I963" i="21"/>
  <c r="J843" i="21"/>
  <c r="J842" i="21" s="1"/>
  <c r="I753" i="21"/>
  <c r="I752" i="21" s="1"/>
  <c r="H682" i="21"/>
  <c r="J372" i="21"/>
  <c r="J371" i="21" s="1"/>
  <c r="J370" i="21" s="1"/>
  <c r="J369" i="21" s="1"/>
  <c r="H443" i="21"/>
  <c r="I716" i="21"/>
  <c r="J281" i="21"/>
  <c r="J280" i="21" s="1"/>
  <c r="J258" i="21" s="1"/>
  <c r="H185" i="21"/>
  <c r="I1036" i="21"/>
  <c r="H753" i="21"/>
  <c r="H752" i="21" s="1"/>
  <c r="I196" i="21"/>
  <c r="H1036" i="21"/>
  <c r="J345" i="21"/>
  <c r="J340" i="21" s="1"/>
  <c r="J400" i="21"/>
  <c r="J399" i="21" s="1"/>
  <c r="J398" i="21" s="1"/>
  <c r="H815" i="21"/>
  <c r="H810" i="21" s="1"/>
  <c r="H806" i="21" s="1"/>
  <c r="J495" i="21"/>
  <c r="I815" i="21"/>
  <c r="I810" i="21" s="1"/>
  <c r="I806" i="21" s="1"/>
  <c r="H716" i="21"/>
  <c r="H249" i="21"/>
  <c r="H248" i="21" s="1"/>
  <c r="H989" i="21"/>
  <c r="H974" i="21" s="1"/>
  <c r="H113" i="21"/>
  <c r="J113" i="21"/>
  <c r="I113" i="21"/>
  <c r="H150" i="21"/>
  <c r="J185" i="21"/>
  <c r="I185" i="21"/>
  <c r="J196" i="21"/>
  <c r="H196" i="21"/>
  <c r="J230" i="21"/>
  <c r="H230" i="21"/>
  <c r="I230" i="21"/>
  <c r="J249" i="21"/>
  <c r="J248" i="21" s="1"/>
  <c r="I249" i="21"/>
  <c r="I248" i="21" s="1"/>
  <c r="H281" i="21"/>
  <c r="H280" i="21" s="1"/>
  <c r="H258" i="21" s="1"/>
  <c r="J303" i="21"/>
  <c r="H400" i="21"/>
  <c r="H399" i="21" s="1"/>
  <c r="H398" i="21" s="1"/>
  <c r="I400" i="21"/>
  <c r="I399" i="21" s="1"/>
  <c r="I398" i="21" s="1"/>
  <c r="I529" i="21"/>
  <c r="I528" i="21" s="1"/>
  <c r="J529" i="21"/>
  <c r="J528" i="21" s="1"/>
  <c r="H726" i="21"/>
  <c r="I726" i="21"/>
  <c r="J765" i="21"/>
  <c r="J761" i="21" s="1"/>
  <c r="H963" i="21"/>
  <c r="I989" i="21"/>
  <c r="I974" i="21" s="1"/>
  <c r="J1007" i="21"/>
  <c r="J1006" i="21" s="1"/>
  <c r="I215" i="21" l="1"/>
  <c r="I229" i="21"/>
  <c r="H229" i="21"/>
  <c r="H556" i="21"/>
  <c r="H551" i="21" s="1"/>
  <c r="J71" i="21"/>
  <c r="J59" i="21" s="1"/>
  <c r="J22" i="21" s="1"/>
  <c r="J215" i="21"/>
  <c r="H496" i="21"/>
  <c r="H495" i="21" s="1"/>
  <c r="I134" i="21"/>
  <c r="J134" i="21"/>
  <c r="H384" i="21"/>
  <c r="J607" i="21"/>
  <c r="J606" i="21" s="1"/>
  <c r="J550" i="21" s="1"/>
  <c r="J549" i="21" s="1"/>
  <c r="I741" i="21"/>
  <c r="H925" i="21"/>
  <c r="H835" i="21" s="1"/>
  <c r="H834" i="21" s="1"/>
  <c r="J383" i="21"/>
  <c r="H332" i="21"/>
  <c r="J229" i="21"/>
  <c r="H59" i="21"/>
  <c r="H22" i="21" s="1"/>
  <c r="J332" i="21"/>
  <c r="I556" i="21"/>
  <c r="I551" i="21" s="1"/>
  <c r="H607" i="21"/>
  <c r="H606" i="21" s="1"/>
  <c r="H741" i="21"/>
  <c r="I925" i="21"/>
  <c r="I835" i="21" s="1"/>
  <c r="I834" i="21" s="1"/>
  <c r="J925" i="21"/>
  <c r="J835" i="21" s="1"/>
  <c r="J834" i="21" s="1"/>
  <c r="H416" i="21"/>
  <c r="H415" i="21" s="1"/>
  <c r="H215" i="21"/>
  <c r="I71" i="21"/>
  <c r="I59" i="21" s="1"/>
  <c r="I22" i="21" s="1"/>
  <c r="I607" i="21"/>
  <c r="I606" i="21" s="1"/>
  <c r="I383" i="21"/>
  <c r="J973" i="21"/>
  <c r="H134" i="21"/>
  <c r="I414" i="21"/>
  <c r="I397" i="21" s="1"/>
  <c r="J414" i="21"/>
  <c r="J397" i="21" s="1"/>
  <c r="I973" i="21"/>
  <c r="I184" i="21"/>
  <c r="H973" i="21"/>
  <c r="H184" i="21" l="1"/>
  <c r="J184" i="21"/>
  <c r="J21" i="21" s="1"/>
  <c r="J20" i="21" s="1"/>
  <c r="H414" i="21"/>
  <c r="H397" i="21" s="1"/>
  <c r="I550" i="21"/>
  <c r="I549" i="21" s="1"/>
  <c r="H550" i="21"/>
  <c r="H549" i="21" s="1"/>
  <c r="I21" i="21"/>
  <c r="H21" i="21"/>
  <c r="I20" i="21" l="1"/>
  <c r="H20" i="21"/>
</calcChain>
</file>

<file path=xl/comments1.xml><?xml version="1.0" encoding="utf-8"?>
<comments xmlns="http://schemas.openxmlformats.org/spreadsheetml/2006/main">
  <authors>
    <author>Пользователь</author>
  </authors>
  <commentList>
    <comment ref="H163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Шигаево 2 мл+Газоовик 2 млн
остальное ? софинансирование на др объекты
</t>
        </r>
      </text>
    </comment>
  </commentList>
</comments>
</file>

<file path=xl/sharedStrings.xml><?xml version="1.0" encoding="utf-8"?>
<sst xmlns="http://schemas.openxmlformats.org/spreadsheetml/2006/main" count="5760" uniqueCount="788">
  <si>
    <t>10 0 00 00000</t>
  </si>
  <si>
    <t>323</t>
  </si>
  <si>
    <t>Приобретение товаров, работ, услуг в пользу граждан в целях их социального обеспечения</t>
  </si>
  <si>
    <t>Муниципальная программа  "Управление муниципальными финансами"</t>
  </si>
  <si>
    <t>Муниципальная программа " Формирование современной городской среды" на 2018-2022 годы на территории Сосновского района</t>
  </si>
  <si>
    <t>06 1 00 00000</t>
  </si>
  <si>
    <t>06 2 00 00000</t>
  </si>
  <si>
    <t>Подпрограмма "Организация питания воспитанников и обучающихся в муниципальных образовательных учреждениях Сосновского муниципального района"</t>
  </si>
  <si>
    <t>Подпрограмма "Обеспечение общедоступного и бесплатного дошкольного образования в Сосновском муниципальном районе"</t>
  </si>
  <si>
    <t>06 3 00 00000</t>
  </si>
  <si>
    <t>Подпрограмма "Развитие инфраструктуры дошкольных образовательных учреждений"</t>
  </si>
  <si>
    <t>05 8 00 00000</t>
  </si>
  <si>
    <t>Питание детей дошкольного возраста в общеобразовательных организациях</t>
  </si>
  <si>
    <t>Организация горячего питания учащихся в образовательных учреждениях</t>
  </si>
  <si>
    <t xml:space="preserve">Питание детей дошкольного возраста </t>
  </si>
  <si>
    <t>Питание детей дошкольного возраста в общеобразовательных организациях (родительская плата)</t>
  </si>
  <si>
    <t>Дотации на выравнивание бюджетной обеспеченности субъектов Российской Федерации и муниципальных образований</t>
  </si>
  <si>
    <t>Подпрограмма "Организация питания детей дошкольного возраста "</t>
  </si>
  <si>
    <t>Профилактика правонарушений на территории Сосновского района</t>
  </si>
  <si>
    <t>Строительство газопроводов и газовых сетей</t>
  </si>
  <si>
    <t>Мероприятия, реализуемые органами местного самоуправления</t>
  </si>
  <si>
    <t>Иные межбюджетные трансферты</t>
  </si>
  <si>
    <t>Дошкольное образование</t>
  </si>
  <si>
    <t>Профессиональная подготовка, переподготовка и повышение квалификации</t>
  </si>
  <si>
    <t>Общее образование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</si>
  <si>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</si>
  <si>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 xml:space="preserve">Организация и проведение мероприятий в сфере физической культуры и спорта </t>
  </si>
  <si>
    <t>Обеспечение первичных мер пожарной безопасности в части создания условий для организации добровольной пожарной охраны</t>
  </si>
  <si>
    <t>Муниципальная программа "Сохранение и развитите культуры Сосновского муниципального района"</t>
  </si>
  <si>
    <t>Подпрограмма " Сохранение и развитие культурно-досуговой сферы в Сосновском муниципальном районе"</t>
  </si>
  <si>
    <t>Пособия, компенсации и иные социальные выплаты гражданам, кроме публичных нормативных обязательств</t>
  </si>
  <si>
    <t>20 0 00 00000</t>
  </si>
  <si>
    <t>13 0 00 00000</t>
  </si>
  <si>
    <t>Дополнительное образование детей</t>
  </si>
  <si>
    <t>Судебная система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</si>
  <si>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</si>
  <si>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</si>
  <si>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</si>
  <si>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Приобретение транспортных средств для организации перевозки обучающихся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</si>
  <si>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</si>
  <si>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21 0 00 00000</t>
  </si>
  <si>
    <t>Муниципальная районная Программа "Повышение безопасности дорожного движения" в Сосновском муниципальном районе</t>
  </si>
  <si>
    <t>Адресная субсидия гражданам в связи с ростом платы за коммунальные услуги</t>
  </si>
  <si>
    <t>Ежемесячная денежная выплата в соответствии с Законом Челябинской области "О звании "Ветеран труда Челябинской области"</t>
  </si>
  <si>
    <t>Компенсация расходов на уплату взносов на капитальный ремонт общего имущества в многоквартирном доме в соответствии Законом Челябинской области "О дополнительных мерах социальной поддержки отдельных категорий граждан в Челябинской области"</t>
  </si>
  <si>
    <t>Улучшение условий и охраны труда в целях снижения профессиональных рисков работников</t>
  </si>
  <si>
    <t>Компенсационные выплаты за пользование услугами связи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</si>
  <si>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2</t>
  </si>
  <si>
    <t>3</t>
  </si>
  <si>
    <t>4</t>
  </si>
  <si>
    <t>6</t>
  </si>
  <si>
    <t>1</t>
  </si>
  <si>
    <t>Региональный проект «Обеспечение устойчивого сокращения непригодного для проживания жилищного фонда»</t>
  </si>
  <si>
    <t>Региональный проект «Культурная среда»</t>
  </si>
  <si>
    <t>09 1 E8 00000</t>
  </si>
  <si>
    <t>03 1 P1 00000</t>
  </si>
  <si>
    <t>07 6 00 28100</t>
  </si>
  <si>
    <t>Региональный проект "Формирование комфортной городской среды"</t>
  </si>
  <si>
    <t>Региональный проект "Создание и содержание мест (площадок) накопления твердых коммунальных отходов"</t>
  </si>
  <si>
    <t>Администрация Сосновского муниципального района</t>
  </si>
  <si>
    <t>Глава муниципального образования</t>
  </si>
  <si>
    <t>Природоохранные мероприятия</t>
  </si>
  <si>
    <t>Комитет по управлению имуществом и земельным отношениям Сосновского муниципального района</t>
  </si>
  <si>
    <t>Мероприятия по землеустройству и землепользованию</t>
  </si>
  <si>
    <t>Контрольно счетная палата Сосновского муниципального района</t>
  </si>
  <si>
    <t>Руководитель контрольно-счетной палаты</t>
  </si>
  <si>
    <t>Отдел культуры Администрации Сосновского муниципального района</t>
  </si>
  <si>
    <t>Собрание депутатов Сосновского муниципального района</t>
  </si>
  <si>
    <t>Председатель представительного органа муниципального образования</t>
  </si>
  <si>
    <t>Управление образования администрации Сосновского муниципального  района</t>
  </si>
  <si>
    <t>Управление социальной защиты населения администрации Сосновского муниципального района</t>
  </si>
  <si>
    <t>Предоставление гражданам субсидий на оплату жилого помещения и коммунальных услуг</t>
  </si>
  <si>
    <t>890</t>
  </si>
  <si>
    <t>Ведомство</t>
  </si>
  <si>
    <t>888</t>
  </si>
  <si>
    <t>891</t>
  </si>
  <si>
    <t>892</t>
  </si>
  <si>
    <t>894</t>
  </si>
  <si>
    <t>889</t>
  </si>
  <si>
    <t>898</t>
  </si>
  <si>
    <t>897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</si>
  <si>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</si>
  <si>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ВСЕГО</t>
  </si>
  <si>
    <t>Раздел</t>
  </si>
  <si>
    <t>Подраздел</t>
  </si>
  <si>
    <t>01</t>
  </si>
  <si>
    <t>00</t>
  </si>
  <si>
    <t>Общегосударственные вопросы</t>
  </si>
  <si>
    <t>02</t>
  </si>
  <si>
    <t>Вид расходов</t>
  </si>
  <si>
    <t>121</t>
  </si>
  <si>
    <t>04</t>
  </si>
  <si>
    <t>122</t>
  </si>
  <si>
    <t>Иные выплаты персоналу государственных (муниципальных) органов, за исключением фонда оплаты труда</t>
  </si>
  <si>
    <t>244</t>
  </si>
  <si>
    <t>851</t>
  </si>
  <si>
    <t>852</t>
  </si>
  <si>
    <t>Уплата налога на имущество организаций и земельного налога</t>
  </si>
  <si>
    <t>13</t>
  </si>
  <si>
    <t>03</t>
  </si>
  <si>
    <t>Другие общегосударственные вопросы</t>
  </si>
  <si>
    <t>350</t>
  </si>
  <si>
    <t>Премии и гранты</t>
  </si>
  <si>
    <t>08</t>
  </si>
  <si>
    <t>Органы юстиции</t>
  </si>
  <si>
    <t>Национальная экономика</t>
  </si>
  <si>
    <t xml:space="preserve">04 </t>
  </si>
  <si>
    <t>Общеэкономические вопросы</t>
  </si>
  <si>
    <t>05</t>
  </si>
  <si>
    <t>Сельское хозяйство и рыболовство</t>
  </si>
  <si>
    <t>09</t>
  </si>
  <si>
    <t>12</t>
  </si>
  <si>
    <t>07</t>
  </si>
  <si>
    <t>Жилищно-коммунальной хозяйство</t>
  </si>
  <si>
    <t>06</t>
  </si>
  <si>
    <t>Другие вопросы в области охраны окружающей среды</t>
  </si>
  <si>
    <t>11</t>
  </si>
  <si>
    <t>Массовый 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</si>
  <si>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</si>
  <si>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01 2 00 44210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</si>
  <si>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</si>
  <si>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5</t>
  </si>
  <si>
    <t>7</t>
  </si>
  <si>
    <t>8</t>
  </si>
  <si>
    <t>9</t>
  </si>
  <si>
    <t>02 0 00 00000</t>
  </si>
  <si>
    <t>02 0 00 20404</t>
  </si>
  <si>
    <t>Подпрограмма "Профилактика безнадзорности и правонарушений несовершеннолетних"</t>
  </si>
  <si>
    <t>880</t>
  </si>
  <si>
    <t>09 1 00 00000</t>
  </si>
  <si>
    <t>Подпрограмма "Государственная молодежная политика"</t>
  </si>
  <si>
    <t>09 1 00 03300</t>
  </si>
  <si>
    <t>09 2 00 00000</t>
  </si>
  <si>
    <t>Подпрограмма "Профилактика наркомании, токсикомании, алкоголизма и их социальных последствий "</t>
  </si>
  <si>
    <t>09 2 00 03310</t>
  </si>
  <si>
    <t>Профилактика наркомании, токсикомании, алкоголизма и их социальных последствий</t>
  </si>
  <si>
    <t>05 2 00 42100</t>
  </si>
  <si>
    <t>07 8 00 41600</t>
  </si>
  <si>
    <t>05 3 00 42100</t>
  </si>
  <si>
    <t>09 1 E8 S1010</t>
  </si>
  <si>
    <t>Развитие информационного общества в Сосновском муниципальном районе</t>
  </si>
  <si>
    <t>521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</si>
  <si>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</si>
  <si>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Создание новых мест в общеобразовательных организациях, расположенных на территории Челябинской области
</t>
  </si>
  <si>
    <t>05 2 E1 00000</t>
  </si>
  <si>
    <t>Региональный проект "Современная школа"</t>
  </si>
  <si>
    <t>05 8 00 S3300</t>
  </si>
  <si>
    <t>Муниципальная программа "Противодействие коррупции в Сосновском муниципальном районе"</t>
  </si>
  <si>
    <t>24 0 00 00000</t>
  </si>
  <si>
    <t>Противодействие коррупции в Сосновском муниципальном районе</t>
  </si>
  <si>
    <t>24 0 00 00410</t>
  </si>
  <si>
    <t>20 1 00 00000</t>
  </si>
  <si>
    <t>Внесение в государственный кадастр недвижимости сведений о границах населенных пунктов Сосновского муниципального района</t>
  </si>
  <si>
    <t>20 1 00 S9320</t>
  </si>
  <si>
    <t>20 2 00 00000</t>
  </si>
  <si>
    <t>Внесение в государственный кадастр недвижимости сведений о территориальных зонах Сосновского муниципального района</t>
  </si>
  <si>
    <t>20 2 00 S9330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</si>
  <si>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</si>
  <si>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Наименование </t>
  </si>
  <si>
    <t>Другие вопросы в области национальной экономики</t>
  </si>
  <si>
    <t>10</t>
  </si>
  <si>
    <t>Социальная политика</t>
  </si>
  <si>
    <t>Социальное обеспечение населения</t>
  </si>
  <si>
    <t>Средства массовой информации</t>
  </si>
  <si>
    <t>Периодическая печать и издательства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</si>
  <si>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</si>
  <si>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</si>
  <si>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</si>
  <si>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</si>
  <si>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</si>
  <si>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Мобилизационная и вневойсковая подготовка</t>
  </si>
  <si>
    <t>530</t>
  </si>
  <si>
    <t>Субвенции</t>
  </si>
  <si>
    <t>14</t>
  </si>
  <si>
    <t>511</t>
  </si>
  <si>
    <t>Дотации на выравнивание бюджетной обеспеченности</t>
  </si>
  <si>
    <t>Образование</t>
  </si>
  <si>
    <t xml:space="preserve">Общее образование </t>
  </si>
  <si>
    <t>Культура и кинематография</t>
  </si>
  <si>
    <t>Культура</t>
  </si>
  <si>
    <t>111</t>
  </si>
  <si>
    <t>112</t>
  </si>
  <si>
    <t>Иные выплаты персоналу казенных учреждений, за исключением фонда оплаты труда</t>
  </si>
  <si>
    <t>Другие вопросы в области культуры, кинематографии</t>
  </si>
  <si>
    <t>Дошкольное образоание</t>
  </si>
  <si>
    <t>Другие вопросы в области образования</t>
  </si>
  <si>
    <t>Охрана семьи и детства</t>
  </si>
  <si>
    <t>Другие вопросы в области социальной политики</t>
  </si>
  <si>
    <t>313</t>
  </si>
  <si>
    <t>Пособия, компенсации, меры социальной поддержки по публичным нормативным обязательствам</t>
  </si>
  <si>
    <t>Дорожное хозяйство (дорожные фонды)</t>
  </si>
  <si>
    <t>Другие вопросы в области жилищно-коммунального хозяйства</t>
  </si>
  <si>
    <t xml:space="preserve">Финансовое обеспечение получения дошкольного образования в частных дошкольных образовательных организациях 
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</si>
  <si>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</si>
  <si>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>242</t>
  </si>
  <si>
    <t>Закупка товаров, работ, услуг в сфере информационно-коммуникационных технологий</t>
  </si>
  <si>
    <t>Молодежная политика и оздоровление детей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</si>
  <si>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</t>
  </si>
  <si>
    <t>Коммунальное хозяйство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</si>
  <si>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</si>
  <si>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</si>
  <si>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891 </t>
  </si>
  <si>
    <t>Другие мероприятия по реализации государственных функций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</si>
  <si>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</si>
  <si>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</si>
  <si>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Премии,стипендии и иные поощрения в Сосновском муниципальном районе</t>
  </si>
  <si>
    <t>Жилищное хозяйство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</si>
  <si>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</si>
  <si>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</si>
  <si>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</si>
  <si>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Благоустройство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</si>
  <si>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</si>
  <si>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</si>
  <si>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</si>
  <si>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</si>
  <si>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самуправления в соответствии с жилищным законодательством</t>
  </si>
  <si>
    <t>Реализация переданных полномочий муниципального района на организацию ритуальных услуг и содержание мест захоронения</t>
  </si>
  <si>
    <t>Реализация переданных полномочий муниципального района на организацию сбора и вывоза бытовых отходов и мусора</t>
  </si>
  <si>
    <t>Обеспечение деятельности (оказание услуг) подведомственных казенных учреждений</t>
  </si>
  <si>
    <t>Реализация переданных полномочий муниципального района на организацию в границах поселения электро-, тепло-, газо-, и водоснбжения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</si>
  <si>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100</t>
  </si>
  <si>
    <t>18 0 F3 00000</t>
  </si>
  <si>
    <t>18 0 00 00000</t>
  </si>
  <si>
    <t>01 5 A1 00000</t>
  </si>
  <si>
    <t xml:space="preserve">Обеспечение муниципальных учреждений культуры специализированным автотранспортом (автоклубы) </t>
  </si>
  <si>
    <t>10 0 00 46020</t>
  </si>
  <si>
    <t>06 2 00 04010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</si>
  <si>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</si>
  <si>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06 2 00 04020</t>
  </si>
  <si>
    <t>06 2 00 04040</t>
  </si>
  <si>
    <t>05 5 00 03120</t>
  </si>
  <si>
    <t>05 3 00 S1010</t>
  </si>
  <si>
    <t>05 4 00 03020</t>
  </si>
  <si>
    <t>06 1 00 04050</t>
  </si>
  <si>
    <t>06 2 00 04050</t>
  </si>
  <si>
    <t>03 2 00 28000</t>
  </si>
  <si>
    <t>07 6 00 28140</t>
  </si>
  <si>
    <t>03 1 00 52200</t>
  </si>
  <si>
    <t>03 1 00 53800</t>
  </si>
  <si>
    <t>03 1 00 52800</t>
  </si>
  <si>
    <t>03 1 00 52500</t>
  </si>
  <si>
    <t>03 1 P1 28180</t>
  </si>
  <si>
    <t>03 1 00 28190</t>
  </si>
  <si>
    <t>03 1 00 28220</t>
  </si>
  <si>
    <t>03 1 00 28300</t>
  </si>
  <si>
    <t>Ежемесячная денежная выплата в соответствии с Законом Челябинской области "О мерах социальной поддержки жертв политической репрессий в Челябинской области "</t>
  </si>
  <si>
    <t>03 1 00 28310</t>
  </si>
  <si>
    <t>03 1 00 28320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</si>
  <si>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</si>
  <si>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03 1 00 28330</t>
  </si>
  <si>
    <t>03 1 00 28340</t>
  </si>
  <si>
    <t>03 1 00 28350</t>
  </si>
  <si>
    <t>03 1 00 28370</t>
  </si>
  <si>
    <t>03 1 00 28380</t>
  </si>
  <si>
    <t>03 1 00 28390</t>
  </si>
  <si>
    <t>03 1 00 28400</t>
  </si>
  <si>
    <t>03 1 00 28410</t>
  </si>
  <si>
    <t>03 1 00 51370</t>
  </si>
  <si>
    <t>03 2 00 28110</t>
  </si>
  <si>
    <t>03 3 00 08080</t>
  </si>
  <si>
    <t>03 2 00 28370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</si>
  <si>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</si>
  <si>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Реализация полномочий Российской Федерации на оплату жилищно-коммунальных услуг отдельным категриям граждан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</si>
  <si>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страхоании гражданской ответственности владельцев транспортных средств"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</si>
  <si>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</si>
  <si>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Выплата областного единовременного пособия при рождении ребенка в соответствии с Законом Челябинской области " Об областном единовременном пособии при рождении ребенка"</t>
  </si>
  <si>
    <t>Содержание ребенка в семье опекуна и приемной семье, а также вознаграждение 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причитающимся приемному родителю, и социальных гарантиях приемной семье"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</si>
  <si>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</si>
  <si>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Мероприятия, реализуемые бюджетными, автономными и казенными учреждениями</t>
  </si>
  <si>
    <t>Субсидии некоммерческим оргнаизациям, осуществляющим поддержку ветеранов (пенсионеров) войны, труда, Вооруженных Сил и правоохранительных органов</t>
  </si>
  <si>
    <t>Подпрограмма "Одаренные дети"</t>
  </si>
  <si>
    <t>Подпрограмма "Патриотическое и гражданское воспитание молодежи"</t>
  </si>
  <si>
    <t>Подпрограмма "Укрепление материально - технической базы и обеспечение пожарной безопасности учреждений культуры Сосновского района"</t>
  </si>
  <si>
    <t>07 8 00 00000</t>
  </si>
  <si>
    <t>07 7 00 00000</t>
  </si>
  <si>
    <t>Подпрограмма "Поддержка и развитие профессионального мастерства"</t>
  </si>
  <si>
    <t xml:space="preserve">Подпрограмма "Формирование здоровьесберегающих и безопасных условий образовательного процесса" </t>
  </si>
  <si>
    <t>Подпрограмма " Повышение доступности образования для лиц с ограниченными возможностями здоровья и инвалидов</t>
  </si>
  <si>
    <t>Подпрограмма "Дети-инвалиды"</t>
  </si>
  <si>
    <t>Подпрограмма "Дети-сироты"</t>
  </si>
  <si>
    <t>99 0 00 00000</t>
  </si>
  <si>
    <t>05 2 00 00000</t>
  </si>
  <si>
    <t>05 0 00 00000</t>
  </si>
  <si>
    <t>06 0 00 00000</t>
  </si>
  <si>
    <t>08 0 00 00000</t>
  </si>
  <si>
    <t>12 0 00 00000</t>
  </si>
  <si>
    <t>321</t>
  </si>
  <si>
    <t>Организация и проведение  мероприятий с детьми и молодежью</t>
  </si>
  <si>
    <t>Организация отдыха детей в каникулярное время</t>
  </si>
  <si>
    <t>Профилактика безопасности дорожного движения</t>
  </si>
  <si>
    <t>Финансовоя поддержка субъектов малого и среднего предпринимательства</t>
  </si>
  <si>
    <t>14 0 00 00000</t>
  </si>
  <si>
    <t>15 0 00 00000</t>
  </si>
  <si>
    <t>09 0 00 00000</t>
  </si>
  <si>
    <t>Подпрограмма  "Развитие музейного дела в Сосновском муниципальном районе"</t>
  </si>
  <si>
    <t>870</t>
  </si>
  <si>
    <t>Резервные фонды исполнительных огранов местного самоуправления</t>
  </si>
  <si>
    <t>Резервные средства</t>
  </si>
  <si>
    <t>04 0 00 00000</t>
  </si>
  <si>
    <t>01 0 00 00000</t>
  </si>
  <si>
    <t>01 4 00 00000</t>
  </si>
  <si>
    <t>01 6 00 00000</t>
  </si>
  <si>
    <t>01 1 00 00000</t>
  </si>
  <si>
    <t>01 2 00 00000</t>
  </si>
  <si>
    <t>01 3 00 00000</t>
  </si>
  <si>
    <t>01 5 00 00000</t>
  </si>
  <si>
    <t>05 5 00 00000</t>
  </si>
  <si>
    <t>Целевая статья</t>
  </si>
  <si>
    <t xml:space="preserve">Финансовое обеспечение выполнения функций органами местного самоуправления </t>
  </si>
  <si>
    <t>03 0 00 00000</t>
  </si>
  <si>
    <t>07 0 00 00000</t>
  </si>
  <si>
    <t>07 5 00 00000</t>
  </si>
  <si>
    <t>11 0 00 00000</t>
  </si>
  <si>
    <t>05 4 00 00000</t>
  </si>
  <si>
    <t>07 4 00 00000</t>
  </si>
  <si>
    <t>07 3 00 00000</t>
  </si>
  <si>
    <t>05 1 00 00000</t>
  </si>
  <si>
    <t>05 3 00 00000</t>
  </si>
  <si>
    <t>07 1 00 00000</t>
  </si>
  <si>
    <t>07 2 00 00000</t>
  </si>
  <si>
    <t>07 6 00 00000</t>
  </si>
  <si>
    <t>Подпрограмма "Развитие дополнительного образования в сфере культуры и искусства Сосновского муниципального района"</t>
  </si>
  <si>
    <t>Повышение квалификации (обучение) муниципальных служащих и лиц, замещающих муниципальные должности</t>
  </si>
  <si>
    <t>Подпрограмма "Развитие библиотечного дела в Сосновском муниципальном районе"</t>
  </si>
  <si>
    <t>Подпрограмма  "Организация летнего отдыха, оздоровления и занятости детей в каникулярное время"</t>
  </si>
  <si>
    <t>Учреждения социального обслуживания населения. Другие мероприятия в рамках программы</t>
  </si>
  <si>
    <t>Уплата прочих налогов, сборов</t>
  </si>
  <si>
    <t>Мероприятия по проведению районных благотворительных акций к отдельным датам</t>
  </si>
  <si>
    <t>19 0 00 00000</t>
  </si>
  <si>
    <t>Оказание консультационной помощи по вопросам сельскохозяйственного производства</t>
  </si>
  <si>
    <t>Разработка и внедрение цифровых технологий, направленных на рациональное использование земель сельскохозяйственного назначения</t>
  </si>
  <si>
    <t>99 0 00 20300</t>
  </si>
  <si>
    <t>99 0 00 20400</t>
  </si>
  <si>
    <t>99 0 00 03060</t>
  </si>
  <si>
    <t>99 0 00 12010</t>
  </si>
  <si>
    <t>99 0 00 99090</t>
  </si>
  <si>
    <t>99 0 00 51200</t>
  </si>
  <si>
    <t>Обеспечение проведения выборов и референдумов</t>
  </si>
  <si>
    <t>Проведение выборов депутатов муниципального образования</t>
  </si>
  <si>
    <t>99 0 00 20004</t>
  </si>
  <si>
    <t>99 0 00 07570</t>
  </si>
  <si>
    <t>99 0 00 07571</t>
  </si>
  <si>
    <t>14 0 00 01480</t>
  </si>
  <si>
    <t>Проведение работ по описанию местоположения границ населенных пунктов Челябинской области</t>
  </si>
  <si>
    <t>21 0 00 00210</t>
  </si>
  <si>
    <t>99 0 00 11700</t>
  </si>
  <si>
    <t>99 0 00 29350</t>
  </si>
  <si>
    <t>99 0 00 29900</t>
  </si>
  <si>
    <t>99 0 00 59300</t>
  </si>
  <si>
    <t>99 0 00 11800</t>
  </si>
  <si>
    <t>99 0 00 62900</t>
  </si>
  <si>
    <t>99 0 00 62910</t>
  </si>
  <si>
    <t>Создание резервов материальных ресурсов для предупреждения и ликвидации чрезвычайных ситуаций</t>
  </si>
  <si>
    <t>19 0 00 00320</t>
  </si>
  <si>
    <t>15 0 00 S1010</t>
  </si>
  <si>
    <t>15 0 00 S1020</t>
  </si>
  <si>
    <t>99 0 00 11200</t>
  </si>
  <si>
    <t>13 0 00 S6040</t>
  </si>
  <si>
    <t>13 0 00 S6050</t>
  </si>
  <si>
    <t>Связь и информатика</t>
  </si>
  <si>
    <t>12 0 00 13540</t>
  </si>
  <si>
    <t>99 0 00 11300</t>
  </si>
  <si>
    <t>99 0 00 11100</t>
  </si>
  <si>
    <t>99 0 00 11400</t>
  </si>
  <si>
    <t>99 0 00 11500</t>
  </si>
  <si>
    <t>08 1 00 S4050</t>
  </si>
  <si>
    <t>08 3 00 14010</t>
  </si>
  <si>
    <t>99 0 00 99120</t>
  </si>
  <si>
    <t>99 0 00 62250</t>
  </si>
  <si>
    <t>06 3 00 41600</t>
  </si>
  <si>
    <t>16 0 00 00000</t>
  </si>
  <si>
    <t>16 0 00 16400</t>
  </si>
  <si>
    <t>08 2 00 L4970</t>
  </si>
  <si>
    <t>17 0 00 71050</t>
  </si>
  <si>
    <t>23 0 00 S1060</t>
  </si>
  <si>
    <t>23 0 00 00000</t>
  </si>
  <si>
    <t>Оказание поддержки садоводческим некоммерческим товариществам</t>
  </si>
  <si>
    <t>99 0 00 04030</t>
  </si>
  <si>
    <t>99 0 00 82250</t>
  </si>
  <si>
    <t>99 0 00 41600</t>
  </si>
  <si>
    <t>99 0 00 45450</t>
  </si>
  <si>
    <t>631</t>
  </si>
  <si>
    <t>Субсидии на возмещение недополученных доходов и (или) возмещение фактически понесенных затрат</t>
  </si>
  <si>
    <t>99 0 00 22550</t>
  </si>
  <si>
    <t>01 4 00 42300</t>
  </si>
  <si>
    <t>01 1 00 44000</t>
  </si>
  <si>
    <t>01 1 00 44010</t>
  </si>
  <si>
    <t>01 2 00 44200</t>
  </si>
  <si>
    <t>01 3 00 44100</t>
  </si>
  <si>
    <t>01 7 00 20400</t>
  </si>
  <si>
    <t>01 7 00 45200</t>
  </si>
  <si>
    <t>07 1 00 41600</t>
  </si>
  <si>
    <t>99 0 00 21110</t>
  </si>
  <si>
    <t>99 0 00 21500</t>
  </si>
  <si>
    <t>06 1 00 S4060</t>
  </si>
  <si>
    <t>06 1 00 42000</t>
  </si>
  <si>
    <t>06 1 00 42020</t>
  </si>
  <si>
    <t>Питание детей дошкольного возраста (родительская плата)</t>
  </si>
  <si>
    <t>06 2 00 42000</t>
  </si>
  <si>
    <t>06 3 00 42010</t>
  </si>
  <si>
    <t>06 3 00 S4080</t>
  </si>
  <si>
    <t>Проведение капитального ремонта зданий и сооружений муниципальных организаций дошкольного образования</t>
  </si>
  <si>
    <t>Подпрограмма " Развитие инфраструктуры образовательных учреждений"</t>
  </si>
  <si>
    <t>05 2 Е1 S3050</t>
  </si>
  <si>
    <t>Подпрограмма "Формирование здоровьесберегающих и безопасных условий организации образовательного процесса"</t>
  </si>
  <si>
    <t>Проведение капитального ремонта зданий муниципальных общеобразовательных организаций</t>
  </si>
  <si>
    <t>05 3 00 S3330</t>
  </si>
  <si>
    <t>Проведение  ремонтных работ по замене оконных блоков в муниципальных общеобразовательных организациях</t>
  </si>
  <si>
    <t>05 4 00 42100</t>
  </si>
  <si>
    <t>05 5 00 42100</t>
  </si>
  <si>
    <t>05 8 00 S4060</t>
  </si>
  <si>
    <t>05 8 00 S3030</t>
  </si>
  <si>
    <t>05 8 00 42122</t>
  </si>
  <si>
    <t>05 5 00 42300</t>
  </si>
  <si>
    <t>07 3 00 S3010</t>
  </si>
  <si>
    <t>Организация летнего отдыха, оздоровления и занятости детей в каникулярное время</t>
  </si>
  <si>
    <t>07 3 00 13010</t>
  </si>
  <si>
    <t>05 1 00 41600</t>
  </si>
  <si>
    <t>05 2 00 41600</t>
  </si>
  <si>
    <t>05 3 00 S3040</t>
  </si>
  <si>
    <t>05 7 00 20400</t>
  </si>
  <si>
    <t>05 7 00 45200</t>
  </si>
  <si>
    <t>07 1 00 42100</t>
  </si>
  <si>
    <t>07 2 00 42100</t>
  </si>
  <si>
    <t>17 0 00 S0045</t>
  </si>
  <si>
    <t>03 1 00 12750</t>
  </si>
  <si>
    <t>03 1 00 63550</t>
  </si>
  <si>
    <t>03 1 00 63555</t>
  </si>
  <si>
    <t>03 2 00 20400</t>
  </si>
  <si>
    <t>03 3 00 40810</t>
  </si>
  <si>
    <t>07 5 00 40810</t>
  </si>
  <si>
    <t>07 6 00 40810</t>
  </si>
  <si>
    <t>11 0 00 40810</t>
  </si>
  <si>
    <t>07 4 00 41500</t>
  </si>
  <si>
    <t>Подпрограмма "Вакцинопофилактика"</t>
  </si>
  <si>
    <t>07 7 00 41500</t>
  </si>
  <si>
    <t>10 0 00 20400</t>
  </si>
  <si>
    <t>10 0 00 51180</t>
  </si>
  <si>
    <t>08 1 00 S4060</t>
  </si>
  <si>
    <t>04 0 F2 55550</t>
  </si>
  <si>
    <t>22 0 00 00000</t>
  </si>
  <si>
    <t>Создание и содержание мест (площадок) накопления твердых коммунальных отходов</t>
  </si>
  <si>
    <t>08 2 00 00000</t>
  </si>
  <si>
    <t>Подпрограмма "Оказание государственной поддержки молодым семьям  для улучшения жилищных условий"</t>
  </si>
  <si>
    <t>08 1 00 00000</t>
  </si>
  <si>
    <t>Подпрограмма "Модернизация объектов коммунальной инфраструктуры"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</si>
  <si>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</si>
  <si>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</si>
  <si>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</si>
  <si>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</si>
  <si>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</si>
  <si>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</si>
  <si>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Развитие муниципальных систем оповещения и информирования населения о чрезвычайных ситуациях за счет местного бюджета</t>
  </si>
  <si>
    <t>Мероприятия, реализуемые органами исполнительной власти</t>
  </si>
  <si>
    <t>08 3 00 00000</t>
  </si>
  <si>
    <t>Подпрограмма " Обеспечение доступного качественного общего и дополнительного образования"</t>
  </si>
  <si>
    <t>Выплата  единовременного социального пособия гражданам, находящихся в трудной жизненной ситуации</t>
  </si>
  <si>
    <t xml:space="preserve">Прочая закупка товаров, работ и услуг </t>
  </si>
  <si>
    <t xml:space="preserve">Прочая закупка товаров, работ и услуг  </t>
  </si>
  <si>
    <t>Непрограммные направления деятельности</t>
  </si>
  <si>
    <t>Подпрограмма "Подготовка земельных участков для освоения в целях жилищного строительства</t>
  </si>
  <si>
    <t>01 7 00 00000</t>
  </si>
  <si>
    <t>Подпрограмма "Обеспечение функций управления"</t>
  </si>
  <si>
    <t>Подпрограмма "Формирование доступной среды для инвалидов и маломобильных групп населения"</t>
  </si>
  <si>
    <t>03 3 00 00000</t>
  </si>
  <si>
    <t>05 7 00 00000</t>
  </si>
  <si>
    <t>17 0 00 00000</t>
  </si>
  <si>
    <t xml:space="preserve">Подпрограмма " Функционирование системы социального обслуживания и социальной поддержки отдельных категорий граждан" </t>
  </si>
  <si>
    <t>03 2 00 00000</t>
  </si>
  <si>
    <t>03 1 00 00000</t>
  </si>
  <si>
    <t>Обеспечение деятельности финансовых, налоговых и таможенных органов и органов финансового надзора</t>
  </si>
  <si>
    <t>(руб)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</si>
  <si>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</si>
  <si>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</si>
  <si>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районная программа "Повышение безопасности дорожного движения" в Сосновском муниципальном районе</t>
  </si>
  <si>
    <t>Муниципальная программа "Профилактика правонарушений на территории Сосновского муниципального района"</t>
  </si>
  <si>
    <t>Защита населения и территории от чрезвычайных ситуаций природного и техногенного характера, пожарная безопасность</t>
  </si>
  <si>
    <t>247</t>
  </si>
  <si>
    <t>Закупка энергетических ресурсов</t>
  </si>
  <si>
    <t>Национальная безопасность и правоохранительная деятельность</t>
  </si>
  <si>
    <t>14 0 00 11200</t>
  </si>
  <si>
    <t xml:space="preserve"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 в рамках программы  "Повышение безопасности дорожного движения" </t>
  </si>
  <si>
    <t>Муниципальная  программа "Переселение в 2021 – 2025 годах граждан из аварийного жилищного фонда  в Сосновском муниципальном районе Челябинской области"</t>
  </si>
  <si>
    <t>27 0 00 S6010</t>
  </si>
  <si>
    <t>Муниципальная программа "Чистая вода" на территории Сосновского муниципального района на 2020-2024 годы</t>
  </si>
  <si>
    <t>Реализация программ формирования современной городской среды</t>
  </si>
  <si>
    <t>26 0 G1 S3030</t>
  </si>
  <si>
    <t>26 0 00 00000</t>
  </si>
  <si>
    <t>04 0 F2 00000</t>
  </si>
  <si>
    <t>26 0 G1 00000</t>
  </si>
  <si>
    <t>Региональный проект " Чистая страна"</t>
  </si>
  <si>
    <t>Рекультивация земельных участков, нарушенных размещением твердых коммунальных отходов, и ликвидация объектов накопленного экологического вреда за счет средств областного бюджета</t>
  </si>
  <si>
    <t>Физическая культура и спорт</t>
  </si>
  <si>
    <t>Другие вопросы в области физической культуры и спорта</t>
  </si>
  <si>
    <t>17 0 00 S0040</t>
  </si>
  <si>
    <t>Капитальные вложения в объекты физической культуры и спорта</t>
  </si>
  <si>
    <t>Муниципальная программа "Поддержка садоводческих некоммерческих товариществ, расположенных на территории Сосновского муниципального района в 2020-2022 годах"</t>
  </si>
  <si>
    <t>Организации дополнительного образования. Подпрограмма "Развитие дополнительного образования в сфере культуры и искусства Сосновского муниципального района</t>
  </si>
  <si>
    <t>01 6 00 42300</t>
  </si>
  <si>
    <t>Другие мероприятия в рамках подпрограммы "Сохранение и развитие культурно-досуговой сферы в Сосновском муниципальном районе"</t>
  </si>
  <si>
    <t>Учреждения культуры. Подпрограмма "Сохранение и развитие культурно-досуговой сферы в Сосновском муниципальном районе"</t>
  </si>
  <si>
    <t>Библиотеки. Подпрограмма "Развитие библиотечного дела в Сосновском муниципальном районе"</t>
  </si>
  <si>
    <t>Другие мероприятия в рамках подпрограммы "Развитие библиотечного дела в Сосновском муниципальном районе"</t>
  </si>
  <si>
    <t>Обеспечение деятельности (оказание услуг) подведомственных казенных учреждений. Подпрограмма "Развитие музейного дела в Сосновском муниципальном районе"</t>
  </si>
  <si>
    <t>03 3 00 44000</t>
  </si>
  <si>
    <t>Учреждения культуры. Подпрограмма "Формирование доступной среды для инвалидов и маломобильных групп населения"</t>
  </si>
  <si>
    <t>Муниципальная программа "Дети Сосновского района"</t>
  </si>
  <si>
    <t xml:space="preserve">Муниципальная программа Сосновского муниципального района "Развитие социальной защиты населения в Сосновском муниципальном районе" </t>
  </si>
  <si>
    <t>Подпрограмма "Повышение качества жизни граждан пожилого возраста и иных социально - незащищенных категорий граждан в Сосновском районе"</t>
  </si>
  <si>
    <t>Муниципальная программа "Поддержка и развитие дошкольного образования в Сосновском муниципальном районе"</t>
  </si>
  <si>
    <t>Муниципальная программа "Программа развития образования в Сосновском муниципальном районе"</t>
  </si>
  <si>
    <t>Подпрограмма " Поддержка и развитие профессионального мастерства педагогических работников"</t>
  </si>
  <si>
    <t>05 1 00 42100</t>
  </si>
  <si>
    <t>Общеобразовательные организации. Подпрограмма "Формирование здоровьесберегающих и безопасных условий организации образовательного процесса"</t>
  </si>
  <si>
    <t>Общеобразовательные организации в рамках подпрограммы " Повышение доступности образования для лиц с ограниченными возможностями здоровья и инвалидов"</t>
  </si>
  <si>
    <t>Подпрограмма " Обеспечение доступного общего и дополнительного образования"</t>
  </si>
  <si>
    <t>Общеобразовательные организации. Подпрограмма " Обеспечение доступного общего и дополнительного образования"</t>
  </si>
  <si>
    <t>05 8 00 42000</t>
  </si>
  <si>
    <t>05 8 00 42020</t>
  </si>
  <si>
    <t>Общеобразовательные организации. Подпрограмма " Развитие инфраструктуры образовательных учреждений"</t>
  </si>
  <si>
    <t>Общеобразовательные организации . Подпрограмма "Одаренные дети"</t>
  </si>
  <si>
    <t>Общеобразовательные организации. Подпрограмма "Патриотическое воспитание"</t>
  </si>
  <si>
    <t>Муниципальная программа "Молодежная политика Сосновского района"</t>
  </si>
  <si>
    <t>Региональный проект «Социальная активность»</t>
  </si>
  <si>
    <t>Организация и проведение мероприятий с детьми и молодежью</t>
  </si>
  <si>
    <t>Мероприятия, реализуемые бюджетными, автономными и казенными учреждениями.</t>
  </si>
  <si>
    <t>Подпрограмма "Подарим Новый год детям"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</si>
  <si>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</si>
  <si>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200</t>
  </si>
  <si>
    <t>Национальная оборона</t>
  </si>
  <si>
    <t>Муниципальная программа "Развитие информационного общества в Сосновском муниципальном районе на 2020-2025"</t>
  </si>
  <si>
    <t xml:space="preserve">Муниципальная районная программа  "Обеспечение доступным и комфортным жильем граждан Российской Федерации " </t>
  </si>
  <si>
    <t>Муниципальная районная программа "Развитие сети автомобильных дорог в Сосновском муниципальном районе"</t>
  </si>
  <si>
    <t>Муниципальная программа "Улучшение условий функционирования сельскоозяйственной деятельности в Сосновском муниципальном районе Челябинской области на 2019-2021 годы"</t>
  </si>
  <si>
    <t xml:space="preserve">Муниципальная программа "Развитие муниципальной службы в Сосновском муниципальном районе" </t>
  </si>
  <si>
    <t>Муниципальная районная программа  "Развитие физической культуры и спорта в Сосновском муниципальном районе на 2021-2023"</t>
  </si>
  <si>
    <t>Муниципальная районная программа "Улучшение условий и охраны труда на 2019-2021 годы в Сосновском муниципальном районе"</t>
  </si>
  <si>
    <t>Муниципальная программа " Внесение в государственный кадастр недвижимости сведений о границах населенных пунктов и территориальных зонах Сосновского муниципального района Челябинской области"</t>
  </si>
  <si>
    <t>Муниципальная программа "Поддержка социально ориентированных некоммерческих организаций и гражданских инициатив Сосновского муниципального района" на 2020-2023 годы"</t>
  </si>
  <si>
    <t>25 0 00 13550</t>
  </si>
  <si>
    <t>25 0 00 00000</t>
  </si>
  <si>
    <t>Охрана окружающей среды</t>
  </si>
  <si>
    <t>Межбюджетные трансферты общего характера бюджетам бюджетной системы Российской Федерации</t>
  </si>
  <si>
    <t xml:space="preserve">22 0 G2 00000 </t>
  </si>
  <si>
    <t xml:space="preserve">22 0 G2 S3120 </t>
  </si>
  <si>
    <t>Муниципальная программа "Реализация государственной национальной политики и профилактика экстремистских проявлений на территории Сосновского муниципального района на 2021-2023 годы</t>
  </si>
  <si>
    <t xml:space="preserve">Реализация мероприятий по укреплению национального согласия и   профилактика экстремистских проявлений на территории Сосновского муниципального района </t>
  </si>
  <si>
    <t>01 5 А1 5519С</t>
  </si>
  <si>
    <t>Финансовое управление администрации Сосновского муниципального района</t>
  </si>
  <si>
    <t>05 8 00 42100</t>
  </si>
  <si>
    <t xml:space="preserve">Обеспечение питанием учащихся с ограниченными возможностями здоровья в общеобразовательных организациях </t>
  </si>
  <si>
    <t>Общеобразовательные организации. Подпрограмма " Поддержка и развитие профессионального мастерства педагогических работников"</t>
  </si>
  <si>
    <t>Организации дополнительного образования. Подпрограмма " Обеспечение доступного качественного общего и дополнительного образования"</t>
  </si>
  <si>
    <t>Дошкольные образовательные организации. Подпрограмма "Обеспечение общедоступного и бесплатного дошкольного образования в Сосновском муниципальном районе"</t>
  </si>
  <si>
    <t>Другие мероприятия в рамках подпрограммы "Развитие инфраструктуры дошкольных образовательных учреждений"</t>
  </si>
  <si>
    <t>2021 год</t>
  </si>
  <si>
    <t>2022 год</t>
  </si>
  <si>
    <t>2023 год</t>
  </si>
  <si>
    <t>01 5 00 44000</t>
  </si>
  <si>
    <t>Учреждения культуры. Подпрограмма "Укрепление материально-технической базы и обеспечение пожарной безопасности учреждений культуры Сосновского района "</t>
  </si>
  <si>
    <t>Организации дополнительного образования. Подпрограмма "Укрепление материально-технической базы и обеспечение пожарной безопасности учреждений культуры Сосновского района "</t>
  </si>
  <si>
    <t>01 5 00 44200</t>
  </si>
  <si>
    <t>Библиотеки. Подпрограмма "Укрепление материально-технической базы и обеспечение пожарной безопасности учреждений культуры Сосновского района "</t>
  </si>
  <si>
    <t>01 5 00 44100</t>
  </si>
  <si>
    <t>Муниципальная программа "Развитие малого и среднего предпринимательства и поддержка индивидуальной предпринимательской инициативы в Сосновском муниципальном районе" на 2021-2023 годы</t>
  </si>
  <si>
    <t>29 0 00 00000</t>
  </si>
  <si>
    <t>29 0 00 13010</t>
  </si>
  <si>
    <t>Премии,стипендии и иные поощрения в рамках программы "Профилактика правонарушений на территории Сосновского муниципального района"</t>
  </si>
  <si>
    <t>21 0 00 29350</t>
  </si>
  <si>
    <t>01 5 00 42300</t>
  </si>
  <si>
    <t>Другие мероприятия в рамках подпрограммы "Формирование здоровьесберегающих и безопасных условий организации образовательного процесса"</t>
  </si>
  <si>
    <t>05 3 00 42110</t>
  </si>
  <si>
    <t>05 2 00 S1020</t>
  </si>
  <si>
    <t>03 3 00 41600</t>
  </si>
  <si>
    <t>99 0 00 S9600</t>
  </si>
  <si>
    <t>01 5 00 S8110</t>
  </si>
  <si>
    <t>01 5 А1 5519М</t>
  </si>
  <si>
    <t>Укрепление материально-технической базы и оснащение оборудованием детских музыкальных, художественных, хореографических школ и школ искусств</t>
  </si>
  <si>
    <t>06 2 00 S4020</t>
  </si>
  <si>
    <t>06 3 00 42000</t>
  </si>
  <si>
    <t>Дошкольные образовательные организации. Подпрограмма "Развитие инфраструктуры дошкольных образовательных учреждений"</t>
  </si>
  <si>
    <t>Государственная поддержка лучших сельских учреждений культуры</t>
  </si>
  <si>
    <t>Государственная поддержка лучших работников сельских учреждений культуры</t>
  </si>
  <si>
    <t>17 0 00 20044</t>
  </si>
  <si>
    <t>Приобретение спортивного инвентаря и оборудования для физкультурно-спортивных организаций</t>
  </si>
  <si>
    <t>17 0 00 2004Ж</t>
  </si>
  <si>
    <t>Приобретение спортивного инвентаря для проведения физкультурно-оздоровительных занятий с населением старшего возраста</t>
  </si>
  <si>
    <t>17 0 00 2004Л</t>
  </si>
  <si>
    <t>17 0 00 2004К</t>
  </si>
  <si>
    <t>17 0 00 20049</t>
  </si>
  <si>
    <t>Организация и проведение региональной акции по скандинавской ходьбе "Уральская тропа"</t>
  </si>
  <si>
    <t>Выплата заработной платы дополнительно привлеченным к работе тренерам и инструкторам по спорту в сельской местности и малых городах Челябинской области с населением до 50 тысяч человек</t>
  </si>
  <si>
    <t>Приоретение жилья или строительство жилого дома для привлечения к работе квалифицированных тренеров по спортивной подготовке в сельской местности и малых городах Челябинской области с населением до 50 тысяч человек</t>
  </si>
  <si>
    <t>18 0 F3 S7484</t>
  </si>
  <si>
    <t xml:space="preserve">Мероприятия по проведению строительно-монтажных и проектно-изыскательных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 </t>
  </si>
  <si>
    <t>07 6 00 28130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</si>
  <si>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</si>
  <si>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243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</si>
  <si>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</t>
  </si>
  <si>
    <t>03 2 00 S8080</t>
  </si>
  <si>
    <t>Организация обучения инвалидов навыкам передвижения на колясках активного типа и прогулочных креслах-колясках муниципальными учреждениями социальной защиты населения</t>
  </si>
  <si>
    <t>03 3 00 08200</t>
  </si>
  <si>
    <t>03 1 00 28540</t>
  </si>
  <si>
    <t>17 0 00 S004Д</t>
  </si>
  <si>
    <t>Частичная компенсация дополнительных расходов на повышение оплаты труда работников бюджетной сферы и иные цели</t>
  </si>
  <si>
    <t>Муниципальная программа "Рекультивация земельных участков, нарушенных размещением ТКО, и ликвидация объектов накопленного экологического вреда на территории Сосновского муниципального района" на 2020-2023 годы</t>
  </si>
  <si>
    <t>Организация работы комиссий  по делам несовершеннолетних и защите их прав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</si>
  <si>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</si>
  <si>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</si>
  <si>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</si>
  <si>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Проведение работ по описанию местоположения границ территориальных зон </t>
  </si>
  <si>
    <t>Осуществление переданных полномочий Российской Федерации на государственную регистрацию актов гражданского состояния</t>
  </si>
  <si>
    <t>Реализация переданных государственных полномочий в области охраны труда</t>
  </si>
  <si>
    <t>19 0 00 67040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</si>
  <si>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</si>
  <si>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15 0 00 61080</t>
  </si>
  <si>
    <t>Строительство и реконструкция автомобильных дорог общего пользования местного значения</t>
  </si>
  <si>
    <t>Капитальный ремонт, ремонт и содержание автомобильных дорог общего пользования местного значения</t>
  </si>
  <si>
    <t>Обеспечение мероприятий по переселению граждан из аварийного жилищного фонда за счет средств областного бюджета</t>
  </si>
  <si>
    <t>Строительство, модернизация, реконструкция и капитальный ремонт объектов систем водоснабжения, водоотведения и очистки сточных вод, а также очистных сооружений канализации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</si>
  <si>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</si>
  <si>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</si>
  <si>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 xml:space="preserve"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 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</si>
  <si>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</si>
  <si>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</si>
  <si>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Реализация переданных государственных полномочий по социальному обслуживанию граждан</t>
  </si>
  <si>
    <t>Пособие на ребенка в соответствии с Законом Челябинской области "О пособии на ребенка"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</si>
  <si>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</si>
  <si>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</si>
  <si>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(ежемесячное социальное пособие и возмещение расходов, связанных с проездом к местам захоронения)</t>
  </si>
  <si>
    <t>Реализация переданных государственных полномочий по назначению государственной социальной помощи отдельным категориям граждан, в том числе на основании социального контракта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</si>
  <si>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</si>
  <si>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</si>
  <si>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Организация работы органов управления социальной защиты населения муниципальных образований</t>
  </si>
  <si>
    <t>Организация и осуществление деятельности по опеке и попечительству</t>
  </si>
  <si>
    <t>Приобретение технических средств реабилитации для пунктов проката в муниципальных учреждениях социальной защиты населения</t>
  </si>
  <si>
    <t>Осуществление первичного воинского учета на территориях, где отсутствуют военные комиссариаты</t>
  </si>
  <si>
    <t>Осуществление государственных полномочий по расчету и предоставлению за счет средств областного бюджета дотаций бюджетам сельских поселений</t>
  </si>
  <si>
    <t>08 3 00 41600</t>
  </si>
  <si>
    <t xml:space="preserve">Муниципальная районная комплексная социальная программа Сосновского муниципального района на 2021-2023 годы "Крепкая семья" </t>
  </si>
  <si>
    <t>04 0 F2 Д5550</t>
  </si>
  <si>
    <t>Резервные фонды исполнительных огранов местного самоуправления (иные мероприятия)</t>
  </si>
  <si>
    <t xml:space="preserve">Муниципальная  программа "Создание и содержание мест (площадок) накопления твердых коммунальных отходов на территории Сосновского муниципального района" на 2019-2021 годы </t>
  </si>
  <si>
    <t>Подпрограмма "Развитие фестивального движения в Сосновском муниципальном районе "</t>
  </si>
  <si>
    <t>Организации дополнительного образования. Подпрограмма "Развитие фестивального движения в Сосновском муниципальном районе "</t>
  </si>
  <si>
    <t>01 5 А1 S8080</t>
  </si>
  <si>
    <t>Учреждения социального обслуживания населения. Другие мероприятия в рамках подпрограммы "Дети- инвалиды"</t>
  </si>
  <si>
    <t>Учреждения социального обслуживания населения. Другие мероприятия в рамках подпрограммы " Дети-сироты"</t>
  </si>
  <si>
    <t>Реализация инициативных проектов</t>
  </si>
  <si>
    <t>05 2 Е2 00000</t>
  </si>
  <si>
    <t>05 2 Е2 54910</t>
  </si>
  <si>
    <t>Региональный проект «Успех каждого ребенка»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</si>
  <si>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</si>
  <si>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05 5 00 53035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</si>
  <si>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</si>
  <si>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07 6 00 53035</t>
  </si>
  <si>
    <t>08 3 F1 00000</t>
  </si>
  <si>
    <t>08 3 F1 50212</t>
  </si>
  <si>
    <t>Строительство (реконструкция) объектов водоснабжения, водоотведения и (или) теплоснабжения в рамках реализации проектов по развитию территорий</t>
  </si>
  <si>
    <t>Региональный проект «Жилье»</t>
  </si>
  <si>
    <t>Подготовка документов территориального планирования, градостроительного зонирования и документации при планировке территорий за счет средств местного бюджета</t>
  </si>
  <si>
    <t>30 0 00 00000</t>
  </si>
  <si>
    <t>30 0 00 S7010</t>
  </si>
  <si>
    <t>Муниципальная программа  "Энергосбережение и повышение энергетической эффективности Сосновского муниципального района Челябинской области на 2021 -2025 годы"</t>
  </si>
  <si>
    <t>Предоставление молодым семьям - участникам подпрограммы социальных выплат на приобретение (строительство) жилья</t>
  </si>
  <si>
    <t>к Решению Собрания депутатов</t>
  </si>
  <si>
    <t xml:space="preserve">  к Решению Собрания депутатов</t>
  </si>
  <si>
    <t xml:space="preserve">  Сосновского муниципального района </t>
  </si>
  <si>
    <t>О бюджете Сосновского муниципального района</t>
  </si>
  <si>
    <t xml:space="preserve">                                                                                                                  от        "  "                   2020 г. № </t>
  </si>
  <si>
    <t xml:space="preserve">                                  от  " 23 "   декабря   2020 г. № 58     </t>
  </si>
  <si>
    <t>на 2021 год и на плановый период 2022 и 2023 годов"</t>
  </si>
  <si>
    <t xml:space="preserve"> Сосновского муниципального района</t>
  </si>
  <si>
    <t>05 8 00 L3040</t>
  </si>
  <si>
    <t xml:space="preserve">Создание и модернизация муниципальных учреждений культурно-досугового типа в сельской местности, включая обеспечение объектов инфраструктуры (в том числе строительство, реконструкция и капитальный ремонт зданий) </t>
  </si>
  <si>
    <t>Оплата услуг специалистов по организации физкультурно-оздоровительной и спортивно-массовой работы с населением, занятым в экономике</t>
  </si>
  <si>
    <t>17 0 00 S004М</t>
  </si>
  <si>
    <t>10 0 00 10220</t>
  </si>
  <si>
    <t>99 0 00 10120</t>
  </si>
  <si>
    <t>18 0 F3 S7483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</si>
  <si>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</si>
  <si>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08 3 F1 23030</t>
  </si>
  <si>
    <t>Строительство (реконструкция) объектов водоснабжения, водоотведения и (или) теплоснабжения в рамках реализации проектов по развитию территорий за счет средств областного бюджета</t>
  </si>
  <si>
    <t>08 1 00 14050</t>
  </si>
  <si>
    <t>831</t>
  </si>
  <si>
    <t>Исполнение судебных актов Российской Федерации и мировых соглашений по возмещению причиненного вреда</t>
  </si>
  <si>
    <t>05 3 00 41600</t>
  </si>
  <si>
    <t>17 0 00 71040</t>
  </si>
  <si>
    <t>Капитальные вложения в объекты физической культуры и спорта (местный бюджет)</t>
  </si>
  <si>
    <t>633</t>
  </si>
  <si>
    <t>Субсидии (гранты в форме субсидий), не подлежащие казначейскому сопровождению</t>
  </si>
  <si>
    <t>07 6 00 R0820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</si>
  <si>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</si>
  <si>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853</t>
  </si>
  <si>
    <t>01 5 А1 S8070</t>
  </si>
  <si>
    <t>Создание и модернизация муниципальных учреждений культурно-досугового типа в сельской местности, включая обеспечение объектов инфраструктуры (в том числе строительство, реконструкцию и капитальный ремонт зданий), за счет средств областного бюджета</t>
  </si>
  <si>
    <t>Уплата иных платежей</t>
  </si>
  <si>
    <t>Организация и проведение мероприятий в сфере физической культуры и спорта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</si>
  <si>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18 лет</t>
  </si>
  <si>
    <t>Иные дотации</t>
  </si>
  <si>
    <t>512</t>
  </si>
  <si>
    <t>99 0 00 72210</t>
  </si>
  <si>
    <t>Поддержка мер по обеспечению сбалансированности бюджетов</t>
  </si>
  <si>
    <t>Обеспечение деятельности (оказание услуг) подведомственных казенных учреждений.  Подпрограмма "Укрепление материально-технической базы и обеспечение пожарной безопасности учреждений культуры Сосновского района "</t>
  </si>
  <si>
    <t>20 1 00 19320</t>
  </si>
  <si>
    <t>Проведение работ по описанию местоположения границ населенных пунктов за счет средств местного бюджета</t>
  </si>
  <si>
    <t>20 2 00 19330</t>
  </si>
  <si>
    <t>Проведение работ по описанию местоположения границ территориальных зон за счет средств местного бюджета</t>
  </si>
  <si>
    <t>99 0 00 54690</t>
  </si>
  <si>
    <t>Проведение Всероссийской переписи населения 2020 года</t>
  </si>
  <si>
    <t>Финансовое обеспечение выполнения функций органами местного самоуправления</t>
  </si>
  <si>
    <t>13 0 00 18040</t>
  </si>
  <si>
    <t>Строительство и реконструкция автомобильных дорог общего пользования местного значения за счет местного бюджета</t>
  </si>
  <si>
    <t>13 0 00 18050</t>
  </si>
  <si>
    <t>Капитальный ремонт, ремонт и содержание автомобильных дорог общего пользования местного значения за счет местного бюджета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</si>
  <si>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</si>
  <si>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</si>
  <si>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99 0 00 14060</t>
  </si>
  <si>
    <t>Мероприятия в области коммунального хозяйства</t>
  </si>
  <si>
    <t>322</t>
  </si>
  <si>
    <t>Субсидии гражданам на приобретение жилья</t>
  </si>
  <si>
    <t>01 5 А2 5519Б</t>
  </si>
  <si>
    <t>01 5 А2 00000</t>
  </si>
  <si>
    <t>Региональный проект «Творческие люди»</t>
  </si>
  <si>
    <t>01 5 А2 5519В</t>
  </si>
  <si>
    <t>Муниципальная программа "Энергосбережение и повышение энергетической эффективности Сосновского муниципального района Челябинской области на 2021 -2025 годы"</t>
  </si>
  <si>
    <t xml:space="preserve">Мероприятия по проведению строительно-монтажных и проектно-изыскательных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</t>
  </si>
  <si>
    <t>Иные выплаты персоналу учреждений, за исключением фонда оплаты труда</t>
  </si>
  <si>
    <t>05 1 00 42000</t>
  </si>
  <si>
    <t>Дошкольные образовательные организации. Подпрограмма " Поддержка и развитие профессионального мастерства педагогических работников"</t>
  </si>
  <si>
    <t>Мероприятия по проведению строительно-монтажных и проектно-изыскательных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</t>
  </si>
  <si>
    <t>07 1 00 42300</t>
  </si>
  <si>
    <t>Организации дополнительного образования. Подпрограмма " Одаренные дети"</t>
  </si>
  <si>
    <t>17 0 00 S0044</t>
  </si>
  <si>
    <t>Ведомственная структура расходов бюджета Сосновского муниципального района на 2021 год и на плановый период 2022 и 2023 годов</t>
  </si>
  <si>
    <t>Приложение №   2</t>
  </si>
  <si>
    <t xml:space="preserve">Приложение № 5 </t>
  </si>
  <si>
    <t>Иные пенсии, социальные доплаты к пенсиям</t>
  </si>
  <si>
    <t>312</t>
  </si>
  <si>
    <t>12 0 00 99610</t>
  </si>
  <si>
    <t>08 2 00 14080</t>
  </si>
  <si>
    <t>Предоставление молодым семьям-участникам подпрограммы дополнительных социальных выплат при рождении (усыновлении) одного ребенка</t>
  </si>
  <si>
    <t>01 5 00 S9606</t>
  </si>
  <si>
    <t>01 5 00 19606</t>
  </si>
  <si>
    <t>000</t>
  </si>
  <si>
    <t>Инициативный проект: "Ремонт кровли здания, замена отопления МКУК "Межпоселенческая централизованная библиотечная система", с. Долгодеревенское, ул. Свердловская, д. 15" за счет средств местного бюджета</t>
  </si>
  <si>
    <t>Ремонт кровли здания, замена отопления МКУК "Межпоселенческая централизованная библиотечная система", с. Долгодеревенское, ул. Свердловская, д. 15</t>
  </si>
  <si>
    <t>01 5 00 S9610</t>
  </si>
  <si>
    <t>Ремонт помещений 3,4,7,8,9 и наружные работы по ремонту здания по ул. Школьная д. Верхние Малюки Полетаевского сельского поселения Сосновского муниципального района</t>
  </si>
  <si>
    <t>01 5 ИП 99606</t>
  </si>
  <si>
    <t>01 5 ИП 00000</t>
  </si>
  <si>
    <t>Инициативные платежи по инициативному проекту: "Ремонт кровли здания, замена отопления МКУК "Межпоселенческая централизованная библиотечная система", с. Долгодеревенское, ул. Свердловская, д. 15"</t>
  </si>
  <si>
    <t>Инициативные платежи от населения</t>
  </si>
  <si>
    <t>01 5 00 S9609</t>
  </si>
  <si>
    <t>01 5 00 S9612</t>
  </si>
  <si>
    <t>Ремонт кровли Рощинского дома культуры МБУК "МСКО" отдела культуры администрации Сосновского муниципального района, находящегося по адресу: Челябинская область, Сосновский район, п. Рощино, ул. Ленина д.9</t>
  </si>
  <si>
    <t>Ремонт кровли и потолка в помещениях Саргазинского сельского клуба, п.Саргазы, ул. Мичурина, д.10</t>
  </si>
  <si>
    <t>05 3 00 19604</t>
  </si>
  <si>
    <t>05 3 00 19605</t>
  </si>
  <si>
    <t>05 3 00 S9603</t>
  </si>
  <si>
    <t>05 3 00 S9604</t>
  </si>
  <si>
    <t>05 3 00 S9605</t>
  </si>
  <si>
    <t>05 3 00 S9607</t>
  </si>
  <si>
    <t>05 3 ИП 99603</t>
  </si>
  <si>
    <t>05 3 ИП 00000</t>
  </si>
  <si>
    <t>05 3 ИП 99604</t>
  </si>
  <si>
    <t>Инициативный проект: "Ремонт входной группы МОУ "Мирненская СОШ" и благоустройство прилегающей территории" п. Мирный ул. Школьная д. 6" за счет средств местного бюджета</t>
  </si>
  <si>
    <t>Инициативный проект: "Ремонт кровли и фасада МОУ Долгодеревенская СОШ (здание начальной школы) с. Долгодеревенское, ул. Набережная, д.1"за счет средств местного бюджета</t>
  </si>
  <si>
    <t>Приобретение и установка веранды для дошкольных групп МОУ "Солнечной средней общеобразовательной школы" п. Солнечный ул. Мира д.13</t>
  </si>
  <si>
    <t>Ремонт входной группы МОУ "Мирненская СОШ" и благоустройство прилегающей территории п. Мирный ул. Школьная д. 6</t>
  </si>
  <si>
    <t>Ремонт кровли и фасада МОУ Долгодеревенская СОШ (здание начальной школы) с. Долгодеревенское, ул. Набережная, д.1</t>
  </si>
  <si>
    <t>Ремонт внутренних систем водоснабжения и канализации МОУ Долгодеревенская СОШ (здание начальной школы). Монтаж теплового пункта МОУ Долгодеревенская СОШ, ул. Набережная, д. 1</t>
  </si>
  <si>
    <t>Инициативные платежи по инициативному проекту: "Приобретение и установка веранды для дошкольных групп МОУ "Солнечной средней общеобразовательной школы" п. Солнечный ул. Мира д.13"</t>
  </si>
  <si>
    <t>Инициативные платежи по инициативному проекту: "Ремонт входной группы МОУ "Мирненская СОШ" и благоустройство прилегающей территории п. Мирный ул. Школьная д. 6"</t>
  </si>
  <si>
    <t>06 3 00 S9608</t>
  </si>
  <si>
    <t>Приобретение и установка веранд (теневых навесов) в МДОУ №36 п. Теченский, по адресу п.Теченский ул.Школьная д.15</t>
  </si>
  <si>
    <t>на 03.06.2021 г</t>
  </si>
  <si>
    <t>99 0 00 S9601</t>
  </si>
  <si>
    <t>99 0 00 S9602</t>
  </si>
  <si>
    <t>99 0 00 S9611</t>
  </si>
  <si>
    <t>99 0 00 S9613</t>
  </si>
  <si>
    <t>Модернизация автоматики на скважине д. Киржакуль</t>
  </si>
  <si>
    <t>Ремонт помещений №8, №9, №11,№12, №13, №14, №15 (по техническому паспорту) здания культурно-просветительского учреждения в с. Кайгородово по адресу ул.Школьная, д. 47</t>
  </si>
  <si>
    <t>Ремонт водопровода по ул. Зеленая 336 м ф63 мм п. Трубный</t>
  </si>
  <si>
    <t>Модернизация водопровода ул. Железнодорожная, ф 100мм L 1000 +ф 50мм-L 200 +32 мм -L 700м п. Полетаево Полетаевского сельского поселения Сосновского муниципального района</t>
  </si>
  <si>
    <t>Стимулирование увеличения численности самозанятых граждан и поступлений налога на профессиональный доход</t>
  </si>
  <si>
    <t>Региональный проект "Финансовая поддержка семей при рождении детей"</t>
  </si>
  <si>
    <t>от   "16 " июня  2021 г № 132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</si>
</sst>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\ &quot;₽&quot;"/>
    <numFmt numFmtId="166" formatCode="#,##0.00_ ;\-#,##0.00\ "/>
    <numFmt numFmtId="167" formatCode="?"/>
  </numFmts>
  <fonts count="16" x14ac:knownFonts="1">
    <font>
      <sz val="10"/>
      <name val="Arial"/>
    </font>
    <font>
      <sz val="8"/>
      <name val="Arial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Arial Cyr"/>
    </font>
    <font>
      <sz val="8"/>
      <color rgb="FFFF000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Arial Cyr"/>
      <charset val="204"/>
    </font>
    <font>
      <sz val="8"/>
      <color rgb="FF00000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164" fontId="5" fillId="0" borderId="0" applyFont="0" applyFill="0" applyBorder="0" applyAlignment="0" applyProtection="0"/>
  </cellStyleXfs>
  <cellXfs count="87">
    <xf numFmtId="0" fontId="0" fillId="0" borderId="0" xfId="0"/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 applyProtection="1">
      <alignment horizontal="left" vertical="top" wrapText="1"/>
      <protection locked="0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49" fontId="1" fillId="0" borderId="1" xfId="0" applyNumberFormat="1" applyFont="1" applyFill="1" applyBorder="1" applyAlignment="1" applyProtection="1">
      <alignment horizontal="left"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center"/>
    </xf>
    <xf numFmtId="164" fontId="1" fillId="0" borderId="0" xfId="2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164" fontId="1" fillId="0" borderId="0" xfId="2" applyFont="1" applyFill="1" applyAlignment="1">
      <alignment vertical="center"/>
    </xf>
    <xf numFmtId="167" fontId="1" fillId="0" borderId="1" xfId="0" applyNumberFormat="1" applyFont="1" applyFill="1" applyBorder="1" applyAlignment="1" applyProtection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 applyProtection="1">
      <alignment horizontal="left" vertical="top" wrapText="1"/>
    </xf>
    <xf numFmtId="49" fontId="11" fillId="0" borderId="1" xfId="0" applyNumberFormat="1" applyFont="1" applyFill="1" applyBorder="1" applyAlignment="1" applyProtection="1">
      <alignment horizontal="left" vertical="top" wrapText="1"/>
      <protection locked="0"/>
    </xf>
    <xf numFmtId="165" fontId="1" fillId="0" borderId="1" xfId="0" applyNumberFormat="1" applyFont="1" applyFill="1" applyBorder="1" applyAlignment="1" applyProtection="1">
      <alignment horizontal="left" vertical="top" wrapText="1"/>
      <protection locked="0"/>
    </xf>
    <xf numFmtId="164" fontId="1" fillId="0" borderId="0" xfId="2" applyFont="1" applyFill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top" wrapText="1"/>
    </xf>
    <xf numFmtId="4" fontId="1" fillId="0" borderId="1" xfId="0" applyNumberFormat="1" applyFont="1" applyFill="1" applyBorder="1" applyAlignment="1" applyProtection="1">
      <alignment horizontal="right" vertical="top" wrapText="1"/>
    </xf>
    <xf numFmtId="4" fontId="1" fillId="0" borderId="1" xfId="0" applyNumberFormat="1" applyFont="1" applyFill="1" applyBorder="1" applyAlignment="1">
      <alignment horizontal="right" vertical="top"/>
    </xf>
    <xf numFmtId="164" fontId="1" fillId="0" borderId="1" xfId="2" applyFont="1" applyFill="1" applyBorder="1" applyAlignment="1">
      <alignment horizontal="right" vertical="top" wrapText="1"/>
    </xf>
    <xf numFmtId="166" fontId="1" fillId="0" borderId="1" xfId="2" applyNumberFormat="1" applyFont="1" applyFill="1" applyBorder="1" applyAlignment="1">
      <alignment horizontal="right" vertical="top" wrapText="1"/>
    </xf>
    <xf numFmtId="166" fontId="1" fillId="0" borderId="1" xfId="0" applyNumberFormat="1" applyFont="1" applyFill="1" applyBorder="1" applyAlignment="1">
      <alignment horizontal="right" vertical="top"/>
    </xf>
    <xf numFmtId="4" fontId="11" fillId="0" borderId="1" xfId="0" applyNumberFormat="1" applyFont="1" applyFill="1" applyBorder="1" applyAlignment="1">
      <alignment horizontal="right" vertical="top" wrapText="1"/>
    </xf>
    <xf numFmtId="4" fontId="1" fillId="0" borderId="1" xfId="0" applyNumberFormat="1" applyFont="1" applyFill="1" applyBorder="1" applyAlignment="1" applyProtection="1">
      <alignment horizontal="right" vertical="top" wrapText="1"/>
      <protection locked="0"/>
    </xf>
    <xf numFmtId="4" fontId="7" fillId="0" borderId="1" xfId="0" applyNumberFormat="1" applyFont="1" applyFill="1" applyBorder="1" applyAlignment="1" applyProtection="1">
      <alignment horizontal="righ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 applyProtection="1">
      <alignment horizontal="center" vertical="top" wrapText="1"/>
    </xf>
    <xf numFmtId="0" fontId="11" fillId="0" borderId="1" xfId="0" applyFont="1" applyFill="1" applyBorder="1" applyAlignment="1">
      <alignment vertical="top"/>
    </xf>
    <xf numFmtId="49" fontId="11" fillId="0" borderId="1" xfId="0" applyNumberFormat="1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/>
    </xf>
    <xf numFmtId="49" fontId="1" fillId="0" borderId="1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1" xfId="0" applyNumberFormat="1" applyFont="1" applyFill="1" applyBorder="1" applyAlignment="1" applyProtection="1">
      <alignment horizontal="center" vertical="top" wrapText="1"/>
      <protection locked="0"/>
    </xf>
    <xf numFmtId="49" fontId="6" fillId="0" borderId="1" xfId="0" applyNumberFormat="1" applyFont="1" applyFill="1" applyBorder="1" applyAlignment="1">
      <alignment horizontal="left" vertical="top" wrapText="1"/>
    </xf>
    <xf numFmtId="2" fontId="7" fillId="0" borderId="1" xfId="0" applyNumberFormat="1" applyFont="1" applyFill="1" applyBorder="1" applyAlignment="1" applyProtection="1">
      <alignment horizontal="left" vertical="top" wrapText="1"/>
    </xf>
    <xf numFmtId="49" fontId="7" fillId="0" borderId="1" xfId="0" applyNumberFormat="1" applyFont="1" applyFill="1" applyBorder="1" applyAlignment="1" applyProtection="1">
      <alignment horizontal="left" vertical="top" wrapText="1"/>
    </xf>
    <xf numFmtId="0" fontId="1" fillId="0" borderId="1" xfId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/>
    <xf numFmtId="49" fontId="1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49" fontId="11" fillId="0" borderId="1" xfId="0" applyNumberFormat="1" applyFont="1" applyFill="1" applyBorder="1" applyAlignment="1" applyProtection="1">
      <alignment horizontal="left" vertical="top" wrapText="1"/>
    </xf>
    <xf numFmtId="0" fontId="1" fillId="0" borderId="0" xfId="0" applyFont="1" applyFill="1" applyAlignment="1"/>
    <xf numFmtId="0" fontId="1" fillId="0" borderId="1" xfId="1" applyFont="1" applyFill="1" applyBorder="1" applyAlignment="1">
      <alignment horizontal="left" vertical="center" wrapText="1"/>
    </xf>
    <xf numFmtId="0" fontId="3" fillId="0" borderId="0" xfId="0" applyFont="1" applyFill="1" applyAlignment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43" fontId="2" fillId="0" borderId="0" xfId="0" applyNumberFormat="1" applyFont="1" applyFill="1" applyAlignment="1">
      <alignment horizontal="center" vertical="center"/>
    </xf>
    <xf numFmtId="164" fontId="2" fillId="0" borderId="0" xfId="2" applyFont="1" applyFill="1" applyAlignment="1">
      <alignment horizontal="center" vertical="center"/>
    </xf>
    <xf numFmtId="164" fontId="2" fillId="0" borderId="0" xfId="2" applyFont="1" applyFill="1" applyAlignment="1">
      <alignment horizontal="righ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top"/>
    </xf>
    <xf numFmtId="4" fontId="1" fillId="0" borderId="1" xfId="0" applyNumberFormat="1" applyFont="1" applyFill="1" applyBorder="1" applyAlignment="1" applyProtection="1">
      <alignment horizontal="right" vertical="top"/>
      <protection locked="0"/>
    </xf>
    <xf numFmtId="49" fontId="1" fillId="0" borderId="3" xfId="0" applyNumberFormat="1" applyFont="1" applyFill="1" applyBorder="1" applyAlignment="1">
      <alignment horizontal="center" vertical="top" wrapText="1"/>
    </xf>
    <xf numFmtId="4" fontId="15" fillId="0" borderId="4" xfId="0" applyNumberFormat="1" applyFont="1" applyFill="1" applyBorder="1" applyAlignment="1" applyProtection="1">
      <alignment horizontal="right" vertical="top" wrapText="1"/>
    </xf>
    <xf numFmtId="4" fontId="15" fillId="0" borderId="1" xfId="0" applyNumberFormat="1" applyFont="1" applyFill="1" applyBorder="1" applyAlignment="1" applyProtection="1">
      <alignment horizontal="right" vertical="top" wrapText="1"/>
    </xf>
    <xf numFmtId="49" fontId="1" fillId="0" borderId="2" xfId="0" applyNumberFormat="1" applyFont="1" applyFill="1" applyBorder="1" applyAlignment="1" applyProtection="1">
      <alignment horizontal="left" vertical="top" wrapText="1"/>
    </xf>
    <xf numFmtId="49" fontId="1" fillId="0" borderId="2" xfId="0" applyNumberFormat="1" applyFont="1" applyFill="1" applyBorder="1" applyAlignment="1" applyProtection="1">
      <alignment horizontal="center" vertical="top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/>
    <xf numFmtId="4" fontId="1" fillId="0" borderId="1" xfId="0" applyNumberFormat="1" applyFont="1" applyFill="1" applyBorder="1"/>
    <xf numFmtId="4" fontId="1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4" fontId="1" fillId="0" borderId="0" xfId="0" applyNumberFormat="1" applyFont="1" applyFill="1"/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045"/>
  <sheetViews>
    <sheetView tabSelected="1" showRuler="0" zoomScale="110" zoomScaleNormal="110" zoomScaleSheetLayoutView="90" zoomScalePageLayoutView="84" workbookViewId="0">
      <selection activeCell="H5" sqref="H5:J5"/>
    </sheetView>
  </sheetViews>
  <sheetFormatPr defaultColWidth="8.85546875" defaultRowHeight="11.25" x14ac:dyDescent="0.2"/>
  <cols>
    <col min="1" max="1" width="76.28515625" style="6" customWidth="1"/>
    <col min="2" max="2" width="6.7109375" style="7" customWidth="1"/>
    <col min="3" max="3" width="5.140625" style="11" customWidth="1"/>
    <col min="4" max="4" width="4.7109375" style="11" customWidth="1"/>
    <col min="5" max="5" width="12.5703125" style="11" customWidth="1"/>
    <col min="6" max="7" width="4.28515625" style="11" customWidth="1"/>
    <col min="8" max="8" width="16.140625" style="8" customWidth="1"/>
    <col min="9" max="9" width="15.85546875" style="14" customWidth="1"/>
    <col min="10" max="10" width="15.28515625" style="11" customWidth="1"/>
    <col min="11" max="31" width="0" style="6" hidden="1" customWidth="1"/>
    <col min="32" max="16384" width="8.85546875" style="6"/>
  </cols>
  <sheetData>
    <row r="1" spans="1:10" ht="12.75" customHeight="1" x14ac:dyDescent="0.2">
      <c r="A1" s="60"/>
      <c r="B1" s="82"/>
      <c r="C1" s="82"/>
      <c r="D1" s="82"/>
      <c r="E1" s="82"/>
      <c r="F1" s="82"/>
      <c r="H1" s="84" t="s">
        <v>735</v>
      </c>
      <c r="I1" s="84"/>
      <c r="J1" s="84"/>
    </row>
    <row r="2" spans="1:10" ht="12.75" x14ac:dyDescent="0.2">
      <c r="A2" s="60"/>
      <c r="B2" s="59"/>
      <c r="C2" s="59"/>
      <c r="D2" s="59"/>
      <c r="E2" s="82" t="s">
        <v>665</v>
      </c>
      <c r="F2" s="82"/>
      <c r="G2" s="82"/>
      <c r="H2" s="82"/>
      <c r="I2" s="82"/>
      <c r="J2" s="82"/>
    </row>
    <row r="3" spans="1:10" ht="12.75" x14ac:dyDescent="0.2">
      <c r="A3" s="60"/>
      <c r="B3" s="59"/>
      <c r="C3" s="59"/>
      <c r="D3" s="59"/>
      <c r="E3" s="79"/>
      <c r="F3" s="79"/>
      <c r="G3" s="79"/>
      <c r="H3" s="82" t="s">
        <v>672</v>
      </c>
      <c r="I3" s="82"/>
      <c r="J3" s="82"/>
    </row>
    <row r="4" spans="1:10" ht="12.75" x14ac:dyDescent="0.2">
      <c r="A4" s="60"/>
      <c r="B4" s="82"/>
      <c r="C4" s="82"/>
      <c r="D4" s="82"/>
      <c r="E4" s="82"/>
      <c r="F4" s="82"/>
      <c r="H4" s="82"/>
      <c r="I4" s="82"/>
      <c r="J4" s="82"/>
    </row>
    <row r="5" spans="1:10" ht="12.75" x14ac:dyDescent="0.2">
      <c r="A5" s="60"/>
      <c r="B5" s="85"/>
      <c r="C5" s="85"/>
      <c r="D5" s="85"/>
      <c r="E5" s="85"/>
      <c r="F5" s="85"/>
      <c r="G5" s="80" t="s">
        <v>669</v>
      </c>
      <c r="H5" s="82" t="s">
        <v>787</v>
      </c>
      <c r="I5" s="82"/>
      <c r="J5" s="82"/>
    </row>
    <row r="6" spans="1:10" ht="12.75" x14ac:dyDescent="0.2">
      <c r="A6" s="60"/>
      <c r="B6" s="60"/>
      <c r="C6" s="61"/>
      <c r="D6" s="60"/>
      <c r="E6" s="60"/>
      <c r="F6" s="60"/>
      <c r="H6" s="60"/>
      <c r="I6" s="60"/>
      <c r="J6" s="61"/>
    </row>
    <row r="7" spans="1:10" ht="12.75" x14ac:dyDescent="0.2">
      <c r="A7" s="60"/>
      <c r="B7" s="60"/>
      <c r="C7" s="61"/>
      <c r="D7" s="60"/>
      <c r="E7" s="60"/>
      <c r="F7" s="60"/>
      <c r="H7" s="60"/>
      <c r="I7" s="60"/>
      <c r="J7" s="61"/>
    </row>
    <row r="8" spans="1:10" ht="12.75" x14ac:dyDescent="0.2">
      <c r="A8" s="60"/>
      <c r="B8" s="60"/>
      <c r="C8" s="61"/>
      <c r="D8" s="60"/>
      <c r="E8" s="82"/>
      <c r="F8" s="82"/>
      <c r="H8" s="60"/>
      <c r="I8" s="82" t="s">
        <v>736</v>
      </c>
      <c r="J8" s="82"/>
    </row>
    <row r="9" spans="1:10" ht="12.75" x14ac:dyDescent="0.2">
      <c r="A9" s="60"/>
      <c r="B9" s="82"/>
      <c r="C9" s="82"/>
      <c r="D9" s="82"/>
      <c r="E9" s="82"/>
      <c r="F9" s="82"/>
      <c r="H9" s="82" t="s">
        <v>666</v>
      </c>
      <c r="I9" s="82"/>
      <c r="J9" s="82"/>
    </row>
    <row r="10" spans="1:10" ht="12.75" x14ac:dyDescent="0.2">
      <c r="A10" s="60"/>
      <c r="B10" s="82"/>
      <c r="C10" s="82"/>
      <c r="D10" s="82"/>
      <c r="E10" s="82"/>
      <c r="F10" s="82"/>
      <c r="H10" s="82" t="s">
        <v>667</v>
      </c>
      <c r="I10" s="82"/>
      <c r="J10" s="82"/>
    </row>
    <row r="11" spans="1:10" ht="12.75" x14ac:dyDescent="0.2">
      <c r="A11" s="82"/>
      <c r="B11" s="82"/>
      <c r="C11" s="82"/>
      <c r="D11" s="82"/>
      <c r="E11" s="82"/>
      <c r="F11" s="82"/>
      <c r="H11" s="82" t="s">
        <v>668</v>
      </c>
      <c r="I11" s="82"/>
      <c r="J11" s="82"/>
    </row>
    <row r="12" spans="1:10" ht="12.75" x14ac:dyDescent="0.2">
      <c r="A12" s="82"/>
      <c r="B12" s="82"/>
      <c r="C12" s="82"/>
      <c r="D12" s="82"/>
      <c r="E12" s="82"/>
      <c r="F12" s="82"/>
      <c r="G12" s="82" t="s">
        <v>671</v>
      </c>
      <c r="H12" s="82"/>
      <c r="I12" s="82"/>
      <c r="J12" s="82"/>
    </row>
    <row r="13" spans="1:10" ht="12.75" x14ac:dyDescent="0.2">
      <c r="A13" s="82"/>
      <c r="B13" s="82"/>
      <c r="C13" s="82"/>
      <c r="D13" s="82"/>
      <c r="E13" s="82"/>
      <c r="F13" s="82"/>
      <c r="G13" s="82" t="s">
        <v>670</v>
      </c>
      <c r="H13" s="82"/>
      <c r="I13" s="82"/>
      <c r="J13" s="82"/>
    </row>
    <row r="14" spans="1:10" x14ac:dyDescent="0.2">
      <c r="A14" s="51"/>
      <c r="B14" s="11"/>
      <c r="H14" s="11"/>
      <c r="I14" s="12"/>
      <c r="J14" s="13"/>
    </row>
    <row r="15" spans="1:10" ht="32.25" customHeight="1" x14ac:dyDescent="0.2">
      <c r="A15" s="86" t="s">
        <v>734</v>
      </c>
      <c r="B15" s="86"/>
      <c r="C15" s="86"/>
      <c r="D15" s="86"/>
      <c r="E15" s="86"/>
      <c r="F15" s="86"/>
      <c r="G15" s="86"/>
      <c r="H15" s="86"/>
      <c r="I15" s="86"/>
      <c r="J15" s="86"/>
    </row>
    <row r="16" spans="1:10" x14ac:dyDescent="0.2">
      <c r="A16" s="62"/>
      <c r="B16" s="78"/>
      <c r="C16" s="83" t="s">
        <v>776</v>
      </c>
      <c r="D16" s="83"/>
      <c r="E16" s="83"/>
      <c r="F16" s="78"/>
      <c r="G16" s="78"/>
      <c r="H16" s="63"/>
      <c r="I16" s="63"/>
      <c r="J16" s="63"/>
    </row>
    <row r="17" spans="1:32" x14ac:dyDescent="0.2">
      <c r="A17" s="62"/>
      <c r="B17" s="78"/>
      <c r="C17" s="78"/>
      <c r="D17" s="78"/>
      <c r="E17" s="78"/>
      <c r="F17" s="78"/>
      <c r="G17" s="78"/>
      <c r="H17" s="64"/>
      <c r="I17" s="64"/>
      <c r="J17" s="65" t="s">
        <v>471</v>
      </c>
    </row>
    <row r="18" spans="1:32" ht="58.5" x14ac:dyDescent="0.2">
      <c r="A18" s="66" t="s">
        <v>158</v>
      </c>
      <c r="B18" s="3" t="s">
        <v>73</v>
      </c>
      <c r="C18" s="3" t="s">
        <v>83</v>
      </c>
      <c r="D18" s="3" t="s">
        <v>84</v>
      </c>
      <c r="E18" s="3" t="s">
        <v>307</v>
      </c>
      <c r="F18" s="3" t="s">
        <v>89</v>
      </c>
      <c r="G18" s="3"/>
      <c r="H18" s="66" t="s">
        <v>555</v>
      </c>
      <c r="I18" s="66" t="s">
        <v>556</v>
      </c>
      <c r="J18" s="66" t="s">
        <v>557</v>
      </c>
    </row>
    <row r="19" spans="1:32" x14ac:dyDescent="0.2">
      <c r="A19" s="52" t="s">
        <v>51</v>
      </c>
      <c r="B19" s="52" t="s">
        <v>47</v>
      </c>
      <c r="C19" s="52" t="s">
        <v>48</v>
      </c>
      <c r="D19" s="52" t="s">
        <v>49</v>
      </c>
      <c r="E19" s="52" t="s">
        <v>121</v>
      </c>
      <c r="F19" s="52" t="s">
        <v>50</v>
      </c>
      <c r="G19" s="52" t="s">
        <v>122</v>
      </c>
      <c r="H19" s="52" t="s">
        <v>123</v>
      </c>
      <c r="I19" s="52" t="s">
        <v>124</v>
      </c>
      <c r="J19" s="52" t="s">
        <v>160</v>
      </c>
    </row>
    <row r="20" spans="1:32" x14ac:dyDescent="0.2">
      <c r="A20" s="67" t="s">
        <v>82</v>
      </c>
      <c r="B20" s="52"/>
      <c r="C20" s="52"/>
      <c r="D20" s="52"/>
      <c r="E20" s="52"/>
      <c r="F20" s="52"/>
      <c r="G20" s="52"/>
      <c r="H20" s="68">
        <f>H21+H332+H383+H397+H528+H549+H834+H973</f>
        <v>3273135493.5</v>
      </c>
      <c r="I20" s="68">
        <f>I21+I332+I383+I397+I528+I549+I834+I973</f>
        <v>3157169463.0000005</v>
      </c>
      <c r="J20" s="68">
        <f>J21+J332+J383+J397+J528+J549+J834+J973</f>
        <v>3234539800</v>
      </c>
      <c r="AF20" s="81"/>
    </row>
    <row r="21" spans="1:32" x14ac:dyDescent="0.2">
      <c r="A21" s="1" t="s">
        <v>59</v>
      </c>
      <c r="B21" s="33" t="s">
        <v>74</v>
      </c>
      <c r="C21" s="39"/>
      <c r="D21" s="39"/>
      <c r="E21" s="39"/>
      <c r="F21" s="39"/>
      <c r="G21" s="39"/>
      <c r="H21" s="24">
        <f>H22+H113+H134+H184+H248+H258+H294+H303</f>
        <v>889160210.32000005</v>
      </c>
      <c r="I21" s="24">
        <f>I22+I113+I134+I184+I248+I258+I294+I303</f>
        <v>812893408.79999995</v>
      </c>
      <c r="J21" s="24">
        <f>J22+J113+J134+J184+J248+J258+J294+J303</f>
        <v>941290817</v>
      </c>
    </row>
    <row r="22" spans="1:32" x14ac:dyDescent="0.2">
      <c r="A22" s="1" t="s">
        <v>87</v>
      </c>
      <c r="B22" s="33" t="s">
        <v>74</v>
      </c>
      <c r="C22" s="33" t="s">
        <v>85</v>
      </c>
      <c r="D22" s="33" t="s">
        <v>86</v>
      </c>
      <c r="E22" s="33"/>
      <c r="F22" s="33"/>
      <c r="G22" s="24"/>
      <c r="H22" s="24">
        <f>H23+H28+H51+H55+H59</f>
        <v>105997323.09</v>
      </c>
      <c r="I22" s="24">
        <f>I23+I28+I51+I55+I59</f>
        <v>109281617</v>
      </c>
      <c r="J22" s="24">
        <f>J23+J28+J51+J55+J59</f>
        <v>109030717</v>
      </c>
    </row>
    <row r="23" spans="1:32" ht="22.5" x14ac:dyDescent="0.2">
      <c r="A23" s="1" t="s">
        <v>472</v>
      </c>
      <c r="B23" s="33" t="s">
        <v>74</v>
      </c>
      <c r="C23" s="33" t="s">
        <v>85</v>
      </c>
      <c r="D23" s="33" t="s">
        <v>88</v>
      </c>
      <c r="E23" s="33"/>
      <c r="F23" s="33"/>
      <c r="G23" s="33"/>
      <c r="H23" s="24">
        <f t="shared" ref="H23:J24" si="0">H24</f>
        <v>2466095</v>
      </c>
      <c r="I23" s="24">
        <f t="shared" si="0"/>
        <v>1910750</v>
      </c>
      <c r="J23" s="24">
        <f t="shared" si="0"/>
        <v>1910750</v>
      </c>
    </row>
    <row r="24" spans="1:32" x14ac:dyDescent="0.2">
      <c r="A24" s="18" t="s">
        <v>459</v>
      </c>
      <c r="B24" s="33" t="s">
        <v>74</v>
      </c>
      <c r="C24" s="33" t="s">
        <v>85</v>
      </c>
      <c r="D24" s="33" t="s">
        <v>88</v>
      </c>
      <c r="E24" s="33" t="s">
        <v>280</v>
      </c>
      <c r="F24" s="33"/>
      <c r="G24" s="33"/>
      <c r="H24" s="24">
        <f t="shared" si="0"/>
        <v>2466095</v>
      </c>
      <c r="I24" s="24">
        <f t="shared" si="0"/>
        <v>1910750</v>
      </c>
      <c r="J24" s="24">
        <f t="shared" si="0"/>
        <v>1910750</v>
      </c>
    </row>
    <row r="25" spans="1:32" x14ac:dyDescent="0.2">
      <c r="A25" s="1" t="s">
        <v>60</v>
      </c>
      <c r="B25" s="33" t="s">
        <v>74</v>
      </c>
      <c r="C25" s="33" t="s">
        <v>85</v>
      </c>
      <c r="D25" s="33" t="s">
        <v>88</v>
      </c>
      <c r="E25" s="33" t="s">
        <v>331</v>
      </c>
      <c r="F25" s="33"/>
      <c r="G25" s="33"/>
      <c r="H25" s="24">
        <f>H26+H27</f>
        <v>2466095</v>
      </c>
      <c r="I25" s="24">
        <f>I26+I27</f>
        <v>1910750</v>
      </c>
      <c r="J25" s="24">
        <f>J26+J27</f>
        <v>1910750</v>
      </c>
    </row>
    <row r="26" spans="1:32" x14ac:dyDescent="0.2">
      <c r="A26" s="9" t="s">
        <v>446</v>
      </c>
      <c r="B26" s="33" t="s">
        <v>74</v>
      </c>
      <c r="C26" s="33" t="s">
        <v>85</v>
      </c>
      <c r="D26" s="33" t="s">
        <v>88</v>
      </c>
      <c r="E26" s="33" t="s">
        <v>331</v>
      </c>
      <c r="F26" s="33" t="s">
        <v>90</v>
      </c>
      <c r="G26" s="33"/>
      <c r="H26" s="24">
        <v>1894080</v>
      </c>
      <c r="I26" s="24">
        <v>1470750</v>
      </c>
      <c r="J26" s="24">
        <v>1470750</v>
      </c>
    </row>
    <row r="27" spans="1:32" ht="22.5" x14ac:dyDescent="0.2">
      <c r="A27" s="9" t="s">
        <v>448</v>
      </c>
      <c r="B27" s="33" t="s">
        <v>74</v>
      </c>
      <c r="C27" s="33" t="s">
        <v>85</v>
      </c>
      <c r="D27" s="33" t="s">
        <v>88</v>
      </c>
      <c r="E27" s="33" t="s">
        <v>331</v>
      </c>
      <c r="F27" s="33" t="s">
        <v>447</v>
      </c>
      <c r="G27" s="33"/>
      <c r="H27" s="24">
        <v>572015</v>
      </c>
      <c r="I27" s="24">
        <v>440000</v>
      </c>
      <c r="J27" s="24">
        <v>440000</v>
      </c>
    </row>
    <row r="28" spans="1:32" ht="22.5" x14ac:dyDescent="0.2">
      <c r="A28" s="45" t="s">
        <v>473</v>
      </c>
      <c r="B28" s="33" t="s">
        <v>74</v>
      </c>
      <c r="C28" s="33" t="s">
        <v>85</v>
      </c>
      <c r="D28" s="33" t="s">
        <v>91</v>
      </c>
      <c r="E28" s="33"/>
      <c r="F28" s="33"/>
      <c r="G28" s="33"/>
      <c r="H28" s="24">
        <f>H29</f>
        <v>82378179.359999999</v>
      </c>
      <c r="I28" s="24">
        <f>I29</f>
        <v>71895267</v>
      </c>
      <c r="J28" s="24">
        <f>J29</f>
        <v>72055267</v>
      </c>
    </row>
    <row r="29" spans="1:32" x14ac:dyDescent="0.2">
      <c r="A29" s="18" t="s">
        <v>459</v>
      </c>
      <c r="B29" s="33" t="s">
        <v>74</v>
      </c>
      <c r="C29" s="33" t="s">
        <v>85</v>
      </c>
      <c r="D29" s="33" t="s">
        <v>91</v>
      </c>
      <c r="E29" s="33" t="s">
        <v>280</v>
      </c>
      <c r="F29" s="33"/>
      <c r="G29" s="33"/>
      <c r="H29" s="24">
        <f>H30+H34+H37+H47</f>
        <v>82378179.359999999</v>
      </c>
      <c r="I29" s="24">
        <f>I30+I34+I37+I47</f>
        <v>71895267</v>
      </c>
      <c r="J29" s="24">
        <f>J30+J34+J37+J47</f>
        <v>72055267</v>
      </c>
    </row>
    <row r="30" spans="1:32" x14ac:dyDescent="0.2">
      <c r="A30" s="19" t="s">
        <v>606</v>
      </c>
      <c r="B30" s="33" t="s">
        <v>74</v>
      </c>
      <c r="C30" s="33" t="s">
        <v>85</v>
      </c>
      <c r="D30" s="33" t="s">
        <v>91</v>
      </c>
      <c r="E30" s="33" t="s">
        <v>333</v>
      </c>
      <c r="F30" s="33"/>
      <c r="G30" s="33"/>
      <c r="H30" s="24">
        <f>SUM(H31:H33)</f>
        <v>834200</v>
      </c>
      <c r="I30" s="24">
        <f>SUM(I31:I33)</f>
        <v>834200</v>
      </c>
      <c r="J30" s="24">
        <f>SUM(J31:J33)</f>
        <v>834200</v>
      </c>
    </row>
    <row r="31" spans="1:32" x14ac:dyDescent="0.2">
      <c r="A31" s="9" t="s">
        <v>446</v>
      </c>
      <c r="B31" s="33" t="s">
        <v>74</v>
      </c>
      <c r="C31" s="33" t="s">
        <v>85</v>
      </c>
      <c r="D31" s="33" t="s">
        <v>91</v>
      </c>
      <c r="E31" s="33" t="s">
        <v>333</v>
      </c>
      <c r="F31" s="33" t="s">
        <v>90</v>
      </c>
      <c r="G31" s="33" t="s">
        <v>220</v>
      </c>
      <c r="H31" s="25">
        <v>602153.71</v>
      </c>
      <c r="I31" s="25">
        <v>633000</v>
      </c>
      <c r="J31" s="25">
        <v>633000</v>
      </c>
    </row>
    <row r="32" spans="1:32" ht="22.5" x14ac:dyDescent="0.2">
      <c r="A32" s="9" t="s">
        <v>448</v>
      </c>
      <c r="B32" s="33" t="s">
        <v>74</v>
      </c>
      <c r="C32" s="33" t="s">
        <v>85</v>
      </c>
      <c r="D32" s="33" t="s">
        <v>91</v>
      </c>
      <c r="E32" s="33" t="s">
        <v>333</v>
      </c>
      <c r="F32" s="33" t="s">
        <v>447</v>
      </c>
      <c r="G32" s="33" t="s">
        <v>220</v>
      </c>
      <c r="H32" s="25">
        <v>191200</v>
      </c>
      <c r="I32" s="25">
        <v>191200</v>
      </c>
      <c r="J32" s="25">
        <v>191200</v>
      </c>
    </row>
    <row r="33" spans="1:31" x14ac:dyDescent="0.2">
      <c r="A33" s="1" t="s">
        <v>457</v>
      </c>
      <c r="B33" s="33" t="s">
        <v>74</v>
      </c>
      <c r="C33" s="33" t="s">
        <v>85</v>
      </c>
      <c r="D33" s="33" t="s">
        <v>91</v>
      </c>
      <c r="E33" s="33" t="s">
        <v>333</v>
      </c>
      <c r="F33" s="33" t="s">
        <v>94</v>
      </c>
      <c r="G33" s="33" t="s">
        <v>220</v>
      </c>
      <c r="H33" s="25">
        <v>40846.29</v>
      </c>
      <c r="I33" s="25">
        <v>10000</v>
      </c>
      <c r="J33" s="25">
        <v>10000</v>
      </c>
    </row>
    <row r="34" spans="1:31" ht="22.5" x14ac:dyDescent="0.2">
      <c r="A34" s="19" t="s">
        <v>607</v>
      </c>
      <c r="B34" s="33" t="s">
        <v>74</v>
      </c>
      <c r="C34" s="33" t="s">
        <v>85</v>
      </c>
      <c r="D34" s="33" t="s">
        <v>91</v>
      </c>
      <c r="E34" s="33" t="s">
        <v>334</v>
      </c>
      <c r="F34" s="33"/>
      <c r="G34" s="33"/>
      <c r="H34" s="26">
        <f t="shared" ref="H34:AE34" si="1">H36+H35</f>
        <v>129900</v>
      </c>
      <c r="I34" s="26">
        <f t="shared" si="1"/>
        <v>129900</v>
      </c>
      <c r="J34" s="26">
        <f t="shared" si="1"/>
        <v>129900</v>
      </c>
      <c r="K34" s="26">
        <f t="shared" si="1"/>
        <v>0</v>
      </c>
      <c r="L34" s="26">
        <f t="shared" si="1"/>
        <v>0</v>
      </c>
      <c r="M34" s="26">
        <f t="shared" si="1"/>
        <v>0</v>
      </c>
      <c r="N34" s="26">
        <f t="shared" si="1"/>
        <v>0</v>
      </c>
      <c r="O34" s="26">
        <f t="shared" si="1"/>
        <v>0</v>
      </c>
      <c r="P34" s="26">
        <f t="shared" si="1"/>
        <v>0</v>
      </c>
      <c r="Q34" s="26">
        <f t="shared" si="1"/>
        <v>0</v>
      </c>
      <c r="R34" s="26">
        <f t="shared" si="1"/>
        <v>0</v>
      </c>
      <c r="S34" s="26">
        <f t="shared" si="1"/>
        <v>0</v>
      </c>
      <c r="T34" s="26">
        <f t="shared" si="1"/>
        <v>0</v>
      </c>
      <c r="U34" s="26">
        <f t="shared" si="1"/>
        <v>0</v>
      </c>
      <c r="V34" s="26">
        <f t="shared" si="1"/>
        <v>0</v>
      </c>
      <c r="W34" s="26">
        <f t="shared" si="1"/>
        <v>0</v>
      </c>
      <c r="X34" s="26">
        <f t="shared" si="1"/>
        <v>0</v>
      </c>
      <c r="Y34" s="26">
        <f t="shared" si="1"/>
        <v>0</v>
      </c>
      <c r="Z34" s="26">
        <f t="shared" si="1"/>
        <v>0</v>
      </c>
      <c r="AA34" s="26">
        <f t="shared" si="1"/>
        <v>0</v>
      </c>
      <c r="AB34" s="26">
        <f t="shared" si="1"/>
        <v>0</v>
      </c>
      <c r="AC34" s="26">
        <f t="shared" si="1"/>
        <v>0</v>
      </c>
      <c r="AD34" s="26">
        <f t="shared" si="1"/>
        <v>0</v>
      </c>
      <c r="AE34" s="26">
        <f t="shared" si="1"/>
        <v>0</v>
      </c>
    </row>
    <row r="35" spans="1:31" x14ac:dyDescent="0.2">
      <c r="A35" s="19" t="s">
        <v>195</v>
      </c>
      <c r="B35" s="33" t="s">
        <v>74</v>
      </c>
      <c r="C35" s="33" t="s">
        <v>85</v>
      </c>
      <c r="D35" s="33" t="s">
        <v>91</v>
      </c>
      <c r="E35" s="33" t="s">
        <v>334</v>
      </c>
      <c r="F35" s="33" t="s">
        <v>194</v>
      </c>
      <c r="G35" s="33" t="s">
        <v>220</v>
      </c>
      <c r="H35" s="26">
        <v>80000</v>
      </c>
      <c r="I35" s="26">
        <v>0</v>
      </c>
      <c r="J35" s="26">
        <v>0</v>
      </c>
    </row>
    <row r="36" spans="1:31" x14ac:dyDescent="0.2">
      <c r="A36" s="1" t="s">
        <v>457</v>
      </c>
      <c r="B36" s="33" t="s">
        <v>74</v>
      </c>
      <c r="C36" s="33" t="s">
        <v>85</v>
      </c>
      <c r="D36" s="33" t="s">
        <v>91</v>
      </c>
      <c r="E36" s="33" t="s">
        <v>334</v>
      </c>
      <c r="F36" s="33" t="s">
        <v>94</v>
      </c>
      <c r="G36" s="33" t="s">
        <v>220</v>
      </c>
      <c r="H36" s="25">
        <v>49900</v>
      </c>
      <c r="I36" s="25">
        <v>129900</v>
      </c>
      <c r="J36" s="25">
        <v>129900</v>
      </c>
    </row>
    <row r="37" spans="1:31" x14ac:dyDescent="0.2">
      <c r="A37" s="50" t="s">
        <v>308</v>
      </c>
      <c r="B37" s="33" t="s">
        <v>74</v>
      </c>
      <c r="C37" s="33" t="s">
        <v>85</v>
      </c>
      <c r="D37" s="33" t="s">
        <v>91</v>
      </c>
      <c r="E37" s="33" t="s">
        <v>332</v>
      </c>
      <c r="F37" s="33"/>
      <c r="G37" s="33"/>
      <c r="H37" s="24">
        <f t="shared" ref="H37:AE37" si="2">SUBTOTAL(9,H38:H46)</f>
        <v>81297779.359999999</v>
      </c>
      <c r="I37" s="24">
        <f t="shared" si="2"/>
        <v>70814867</v>
      </c>
      <c r="J37" s="24">
        <f t="shared" si="2"/>
        <v>70974867</v>
      </c>
      <c r="K37" s="24">
        <f t="shared" si="2"/>
        <v>0</v>
      </c>
      <c r="L37" s="24">
        <f t="shared" si="2"/>
        <v>0</v>
      </c>
      <c r="M37" s="24">
        <f t="shared" si="2"/>
        <v>0</v>
      </c>
      <c r="N37" s="24">
        <f t="shared" si="2"/>
        <v>0</v>
      </c>
      <c r="O37" s="24">
        <f t="shared" si="2"/>
        <v>0</v>
      </c>
      <c r="P37" s="24">
        <f t="shared" si="2"/>
        <v>0</v>
      </c>
      <c r="Q37" s="24">
        <f t="shared" si="2"/>
        <v>0</v>
      </c>
      <c r="R37" s="24">
        <f t="shared" si="2"/>
        <v>0</v>
      </c>
      <c r="S37" s="24">
        <f t="shared" si="2"/>
        <v>0</v>
      </c>
      <c r="T37" s="24">
        <f t="shared" si="2"/>
        <v>0</v>
      </c>
      <c r="U37" s="24">
        <f t="shared" si="2"/>
        <v>0</v>
      </c>
      <c r="V37" s="24">
        <f t="shared" si="2"/>
        <v>0</v>
      </c>
      <c r="W37" s="24">
        <f t="shared" si="2"/>
        <v>0</v>
      </c>
      <c r="X37" s="24">
        <f t="shared" si="2"/>
        <v>0</v>
      </c>
      <c r="Y37" s="24">
        <f t="shared" si="2"/>
        <v>0</v>
      </c>
      <c r="Z37" s="24">
        <f t="shared" si="2"/>
        <v>0</v>
      </c>
      <c r="AA37" s="24">
        <f t="shared" si="2"/>
        <v>0</v>
      </c>
      <c r="AB37" s="24">
        <f t="shared" si="2"/>
        <v>0</v>
      </c>
      <c r="AC37" s="24">
        <f t="shared" si="2"/>
        <v>0</v>
      </c>
      <c r="AD37" s="24">
        <f t="shared" si="2"/>
        <v>0</v>
      </c>
      <c r="AE37" s="24">
        <f t="shared" si="2"/>
        <v>0</v>
      </c>
    </row>
    <row r="38" spans="1:31" x14ac:dyDescent="0.2">
      <c r="A38" s="9" t="s">
        <v>446</v>
      </c>
      <c r="B38" s="33" t="s">
        <v>74</v>
      </c>
      <c r="C38" s="33" t="s">
        <v>85</v>
      </c>
      <c r="D38" s="33" t="s">
        <v>91</v>
      </c>
      <c r="E38" s="33" t="s">
        <v>332</v>
      </c>
      <c r="F38" s="33" t="s">
        <v>90</v>
      </c>
      <c r="G38" s="69"/>
      <c r="H38" s="70">
        <v>48224291.289999999</v>
      </c>
      <c r="I38" s="70">
        <v>39919253</v>
      </c>
      <c r="J38" s="70">
        <v>39919253</v>
      </c>
    </row>
    <row r="39" spans="1:31" ht="22.5" x14ac:dyDescent="0.2">
      <c r="A39" s="1" t="s">
        <v>93</v>
      </c>
      <c r="B39" s="33" t="s">
        <v>74</v>
      </c>
      <c r="C39" s="33" t="s">
        <v>85</v>
      </c>
      <c r="D39" s="33" t="s">
        <v>91</v>
      </c>
      <c r="E39" s="33" t="s">
        <v>332</v>
      </c>
      <c r="F39" s="33" t="s">
        <v>92</v>
      </c>
      <c r="G39" s="33"/>
      <c r="H39" s="71">
        <v>400000</v>
      </c>
      <c r="I39" s="71">
        <v>500000</v>
      </c>
      <c r="J39" s="71">
        <v>550000</v>
      </c>
    </row>
    <row r="40" spans="1:31" ht="22.5" x14ac:dyDescent="0.2">
      <c r="A40" s="9" t="s">
        <v>448</v>
      </c>
      <c r="B40" s="33" t="s">
        <v>74</v>
      </c>
      <c r="C40" s="33" t="s">
        <v>85</v>
      </c>
      <c r="D40" s="33" t="s">
        <v>91</v>
      </c>
      <c r="E40" s="33" t="s">
        <v>332</v>
      </c>
      <c r="F40" s="33" t="s">
        <v>447</v>
      </c>
      <c r="G40" s="33"/>
      <c r="H40" s="71">
        <v>14563758.07</v>
      </c>
      <c r="I40" s="71">
        <v>12055614</v>
      </c>
      <c r="J40" s="71">
        <v>12055614</v>
      </c>
    </row>
    <row r="41" spans="1:31" x14ac:dyDescent="0.2">
      <c r="A41" s="1" t="s">
        <v>195</v>
      </c>
      <c r="B41" s="33" t="s">
        <v>74</v>
      </c>
      <c r="C41" s="33" t="s">
        <v>85</v>
      </c>
      <c r="D41" s="33" t="s">
        <v>91</v>
      </c>
      <c r="E41" s="33" t="s">
        <v>332</v>
      </c>
      <c r="F41" s="33" t="s">
        <v>194</v>
      </c>
      <c r="G41" s="33"/>
      <c r="H41" s="71">
        <v>1637730</v>
      </c>
      <c r="I41" s="71">
        <v>1700000</v>
      </c>
      <c r="J41" s="71">
        <v>1700000</v>
      </c>
    </row>
    <row r="42" spans="1:31" x14ac:dyDescent="0.2">
      <c r="A42" s="1" t="s">
        <v>457</v>
      </c>
      <c r="B42" s="33" t="s">
        <v>74</v>
      </c>
      <c r="C42" s="33" t="s">
        <v>85</v>
      </c>
      <c r="D42" s="33" t="s">
        <v>91</v>
      </c>
      <c r="E42" s="33" t="s">
        <v>332</v>
      </c>
      <c r="F42" s="33" t="s">
        <v>94</v>
      </c>
      <c r="G42" s="33"/>
      <c r="H42" s="71">
        <v>12631964.6</v>
      </c>
      <c r="I42" s="71">
        <v>12650000</v>
      </c>
      <c r="J42" s="71">
        <v>12650000</v>
      </c>
    </row>
    <row r="43" spans="1:31" x14ac:dyDescent="0.2">
      <c r="A43" s="47" t="s">
        <v>478</v>
      </c>
      <c r="B43" s="33" t="s">
        <v>74</v>
      </c>
      <c r="C43" s="33" t="s">
        <v>85</v>
      </c>
      <c r="D43" s="33" t="s">
        <v>91</v>
      </c>
      <c r="E43" s="33" t="s">
        <v>332</v>
      </c>
      <c r="F43" s="34" t="s">
        <v>477</v>
      </c>
      <c r="G43" s="33"/>
      <c r="H43" s="71">
        <v>3350000</v>
      </c>
      <c r="I43" s="71">
        <v>3450000</v>
      </c>
      <c r="J43" s="71">
        <v>3550000</v>
      </c>
    </row>
    <row r="44" spans="1:31" x14ac:dyDescent="0.2">
      <c r="A44" s="1" t="s">
        <v>97</v>
      </c>
      <c r="B44" s="33" t="s">
        <v>74</v>
      </c>
      <c r="C44" s="33" t="s">
        <v>85</v>
      </c>
      <c r="D44" s="33" t="s">
        <v>91</v>
      </c>
      <c r="E44" s="33" t="s">
        <v>332</v>
      </c>
      <c r="F44" s="33" t="s">
        <v>95</v>
      </c>
      <c r="G44" s="33"/>
      <c r="H44" s="71">
        <v>400000</v>
      </c>
      <c r="I44" s="71">
        <v>450000</v>
      </c>
      <c r="J44" s="71">
        <v>450000</v>
      </c>
    </row>
    <row r="45" spans="1:31" x14ac:dyDescent="0.2">
      <c r="A45" s="1" t="s">
        <v>326</v>
      </c>
      <c r="B45" s="33" t="s">
        <v>74</v>
      </c>
      <c r="C45" s="33" t="s">
        <v>85</v>
      </c>
      <c r="D45" s="33" t="s">
        <v>91</v>
      </c>
      <c r="E45" s="33" t="s">
        <v>332</v>
      </c>
      <c r="F45" s="33" t="s">
        <v>96</v>
      </c>
      <c r="G45" s="33"/>
      <c r="H45" s="71">
        <v>90000</v>
      </c>
      <c r="I45" s="71">
        <v>90000</v>
      </c>
      <c r="J45" s="71">
        <v>100000</v>
      </c>
    </row>
    <row r="46" spans="1:31" x14ac:dyDescent="0.2">
      <c r="A46" s="1" t="s">
        <v>696</v>
      </c>
      <c r="B46" s="33" t="s">
        <v>74</v>
      </c>
      <c r="C46" s="33" t="s">
        <v>85</v>
      </c>
      <c r="D46" s="33" t="s">
        <v>91</v>
      </c>
      <c r="E46" s="33" t="s">
        <v>332</v>
      </c>
      <c r="F46" s="33" t="s">
        <v>693</v>
      </c>
      <c r="G46" s="33"/>
      <c r="H46" s="71">
        <v>35.4</v>
      </c>
      <c r="I46" s="71">
        <v>0</v>
      </c>
      <c r="J46" s="71">
        <v>0</v>
      </c>
    </row>
    <row r="47" spans="1:31" ht="104.25" customHeight="1" x14ac:dyDescent="0.2">
      <c r="A47" s="18" t="s">
        <v>608</v>
      </c>
      <c r="B47" s="33" t="s">
        <v>74</v>
      </c>
      <c r="C47" s="33" t="s">
        <v>85</v>
      </c>
      <c r="D47" s="33" t="s">
        <v>91</v>
      </c>
      <c r="E47" s="33" t="s">
        <v>335</v>
      </c>
      <c r="F47" s="33"/>
      <c r="G47" s="33"/>
      <c r="H47" s="26">
        <f>SUM(H48:H50)</f>
        <v>116300</v>
      </c>
      <c r="I47" s="26">
        <f>SUM(I48:I50)</f>
        <v>116300</v>
      </c>
      <c r="J47" s="26">
        <f>SUM(J48:J50)</f>
        <v>116300</v>
      </c>
    </row>
    <row r="48" spans="1:31" x14ac:dyDescent="0.2">
      <c r="A48" s="9" t="s">
        <v>446</v>
      </c>
      <c r="B48" s="33" t="s">
        <v>74</v>
      </c>
      <c r="C48" s="33" t="s">
        <v>85</v>
      </c>
      <c r="D48" s="33" t="s">
        <v>91</v>
      </c>
      <c r="E48" s="33" t="s">
        <v>335</v>
      </c>
      <c r="F48" s="33" t="s">
        <v>90</v>
      </c>
      <c r="G48" s="33" t="s">
        <v>220</v>
      </c>
      <c r="H48" s="25">
        <v>68200</v>
      </c>
      <c r="I48" s="25">
        <v>68200</v>
      </c>
      <c r="J48" s="25">
        <v>68200</v>
      </c>
    </row>
    <row r="49" spans="1:10" ht="22.5" x14ac:dyDescent="0.2">
      <c r="A49" s="9" t="s">
        <v>448</v>
      </c>
      <c r="B49" s="33" t="s">
        <v>74</v>
      </c>
      <c r="C49" s="33" t="s">
        <v>85</v>
      </c>
      <c r="D49" s="33" t="s">
        <v>91</v>
      </c>
      <c r="E49" s="33" t="s">
        <v>335</v>
      </c>
      <c r="F49" s="33" t="s">
        <v>447</v>
      </c>
      <c r="G49" s="33" t="s">
        <v>220</v>
      </c>
      <c r="H49" s="25">
        <v>20600</v>
      </c>
      <c r="I49" s="25">
        <v>20600</v>
      </c>
      <c r="J49" s="25">
        <v>20600</v>
      </c>
    </row>
    <row r="50" spans="1:10" x14ac:dyDescent="0.2">
      <c r="A50" s="1" t="s">
        <v>457</v>
      </c>
      <c r="B50" s="33" t="s">
        <v>74</v>
      </c>
      <c r="C50" s="33" t="s">
        <v>85</v>
      </c>
      <c r="D50" s="33" t="s">
        <v>91</v>
      </c>
      <c r="E50" s="33" t="s">
        <v>335</v>
      </c>
      <c r="F50" s="33" t="s">
        <v>94</v>
      </c>
      <c r="G50" s="33" t="s">
        <v>220</v>
      </c>
      <c r="H50" s="25">
        <v>27500</v>
      </c>
      <c r="I50" s="25">
        <v>27500</v>
      </c>
      <c r="J50" s="25">
        <v>27500</v>
      </c>
    </row>
    <row r="51" spans="1:10" x14ac:dyDescent="0.2">
      <c r="A51" s="1" t="s">
        <v>34</v>
      </c>
      <c r="B51" s="33" t="s">
        <v>74</v>
      </c>
      <c r="C51" s="33" t="s">
        <v>85</v>
      </c>
      <c r="D51" s="33" t="s">
        <v>108</v>
      </c>
      <c r="E51" s="33"/>
      <c r="F51" s="33"/>
      <c r="G51" s="33"/>
      <c r="H51" s="27">
        <f t="shared" ref="H51:J53" si="3">H52</f>
        <v>6500</v>
      </c>
      <c r="I51" s="27">
        <f t="shared" si="3"/>
        <v>38500</v>
      </c>
      <c r="J51" s="27">
        <f t="shared" si="3"/>
        <v>2600</v>
      </c>
    </row>
    <row r="52" spans="1:10" x14ac:dyDescent="0.2">
      <c r="A52" s="18" t="s">
        <v>459</v>
      </c>
      <c r="B52" s="33" t="s">
        <v>74</v>
      </c>
      <c r="C52" s="33" t="s">
        <v>85</v>
      </c>
      <c r="D52" s="33" t="s">
        <v>108</v>
      </c>
      <c r="E52" s="33" t="s">
        <v>280</v>
      </c>
      <c r="F52" s="33"/>
      <c r="G52" s="33"/>
      <c r="H52" s="28">
        <f t="shared" si="3"/>
        <v>6500</v>
      </c>
      <c r="I52" s="28">
        <f t="shared" si="3"/>
        <v>38500</v>
      </c>
      <c r="J52" s="28">
        <f t="shared" si="3"/>
        <v>2600</v>
      </c>
    </row>
    <row r="53" spans="1:10" ht="33.75" x14ac:dyDescent="0.2">
      <c r="A53" s="9" t="s">
        <v>609</v>
      </c>
      <c r="B53" s="33" t="s">
        <v>74</v>
      </c>
      <c r="C53" s="33" t="s">
        <v>85</v>
      </c>
      <c r="D53" s="33" t="s">
        <v>108</v>
      </c>
      <c r="E53" s="36" t="s">
        <v>336</v>
      </c>
      <c r="F53" s="33"/>
      <c r="G53" s="33"/>
      <c r="H53" s="28">
        <f t="shared" si="3"/>
        <v>6500</v>
      </c>
      <c r="I53" s="28">
        <f t="shared" si="3"/>
        <v>38500</v>
      </c>
      <c r="J53" s="28">
        <f t="shared" si="3"/>
        <v>2600</v>
      </c>
    </row>
    <row r="54" spans="1:10" ht="22.5" x14ac:dyDescent="0.2">
      <c r="A54" s="1" t="s">
        <v>36</v>
      </c>
      <c r="B54" s="33" t="s">
        <v>74</v>
      </c>
      <c r="C54" s="33" t="s">
        <v>85</v>
      </c>
      <c r="D54" s="33" t="s">
        <v>108</v>
      </c>
      <c r="E54" s="36" t="s">
        <v>336</v>
      </c>
      <c r="F54" s="33" t="s">
        <v>35</v>
      </c>
      <c r="G54" s="33" t="s">
        <v>220</v>
      </c>
      <c r="H54" s="25">
        <v>6500</v>
      </c>
      <c r="I54" s="25">
        <v>38500</v>
      </c>
      <c r="J54" s="25">
        <v>2600</v>
      </c>
    </row>
    <row r="55" spans="1:10" x14ac:dyDescent="0.2">
      <c r="A55" s="1" t="s">
        <v>337</v>
      </c>
      <c r="B55" s="33" t="s">
        <v>74</v>
      </c>
      <c r="C55" s="33" t="s">
        <v>85</v>
      </c>
      <c r="D55" s="33" t="s">
        <v>112</v>
      </c>
      <c r="E55" s="33"/>
      <c r="F55" s="33"/>
      <c r="G55" s="33"/>
      <c r="H55" s="28">
        <f>H56</f>
        <v>300000</v>
      </c>
      <c r="I55" s="28">
        <f>I56</f>
        <v>0</v>
      </c>
      <c r="J55" s="28">
        <f>J56</f>
        <v>0</v>
      </c>
    </row>
    <row r="56" spans="1:10" x14ac:dyDescent="0.2">
      <c r="A56" s="18" t="s">
        <v>459</v>
      </c>
      <c r="B56" s="33" t="s">
        <v>74</v>
      </c>
      <c r="C56" s="33" t="s">
        <v>85</v>
      </c>
      <c r="D56" s="33" t="s">
        <v>112</v>
      </c>
      <c r="E56" s="33" t="s">
        <v>280</v>
      </c>
      <c r="F56" s="33"/>
      <c r="G56" s="33"/>
      <c r="H56" s="28">
        <f>H58</f>
        <v>300000</v>
      </c>
      <c r="I56" s="28">
        <f>I57</f>
        <v>0</v>
      </c>
      <c r="J56" s="28">
        <f>J57</f>
        <v>0</v>
      </c>
    </row>
    <row r="57" spans="1:10" x14ac:dyDescent="0.2">
      <c r="A57" s="18" t="s">
        <v>338</v>
      </c>
      <c r="B57" s="33" t="s">
        <v>74</v>
      </c>
      <c r="C57" s="33" t="s">
        <v>85</v>
      </c>
      <c r="D57" s="33" t="s">
        <v>112</v>
      </c>
      <c r="E57" s="33" t="s">
        <v>339</v>
      </c>
      <c r="F57" s="33"/>
      <c r="G57" s="33"/>
      <c r="H57" s="29">
        <f>H58</f>
        <v>300000</v>
      </c>
      <c r="I57" s="28">
        <f>I58</f>
        <v>0</v>
      </c>
      <c r="J57" s="28">
        <f>J58</f>
        <v>0</v>
      </c>
    </row>
    <row r="58" spans="1:10" ht="22.5" x14ac:dyDescent="0.2">
      <c r="A58" s="1" t="s">
        <v>36</v>
      </c>
      <c r="B58" s="33" t="s">
        <v>74</v>
      </c>
      <c r="C58" s="33" t="s">
        <v>85</v>
      </c>
      <c r="D58" s="33" t="s">
        <v>112</v>
      </c>
      <c r="E58" s="33" t="s">
        <v>339</v>
      </c>
      <c r="F58" s="33" t="s">
        <v>128</v>
      </c>
      <c r="G58" s="33"/>
      <c r="H58" s="28">
        <f>125000+175000</f>
        <v>300000</v>
      </c>
      <c r="I58" s="28">
        <v>0</v>
      </c>
      <c r="J58" s="28">
        <v>0</v>
      </c>
    </row>
    <row r="59" spans="1:10" x14ac:dyDescent="0.2">
      <c r="A59" s="2" t="s">
        <v>100</v>
      </c>
      <c r="B59" s="33" t="s">
        <v>74</v>
      </c>
      <c r="C59" s="33" t="s">
        <v>85</v>
      </c>
      <c r="D59" s="33" t="s">
        <v>98</v>
      </c>
      <c r="E59" s="33"/>
      <c r="F59" s="33"/>
      <c r="G59" s="33"/>
      <c r="H59" s="24">
        <f>H60+H90+H67+H71+H82+H94+H87+H64</f>
        <v>20846548.73</v>
      </c>
      <c r="I59" s="24">
        <f>I60+I90+I67+I71+I82+I94+I87+I64</f>
        <v>35437100</v>
      </c>
      <c r="J59" s="24">
        <f>J60+J90+J67+J71+J82+J94+J87+J64</f>
        <v>35062100</v>
      </c>
    </row>
    <row r="60" spans="1:10" ht="22.5" x14ac:dyDescent="0.2">
      <c r="A60" s="1" t="s">
        <v>507</v>
      </c>
      <c r="B60" s="33" t="s">
        <v>74</v>
      </c>
      <c r="C60" s="33" t="s">
        <v>85</v>
      </c>
      <c r="D60" s="33" t="s">
        <v>98</v>
      </c>
      <c r="E60" s="33" t="s">
        <v>309</v>
      </c>
      <c r="F60" s="33"/>
      <c r="G60" s="33"/>
      <c r="H60" s="24">
        <f t="shared" ref="H60:J62" si="4">H61</f>
        <v>20000</v>
      </c>
      <c r="I60" s="24">
        <f t="shared" si="4"/>
        <v>20000</v>
      </c>
      <c r="J60" s="24">
        <f t="shared" si="4"/>
        <v>20000</v>
      </c>
    </row>
    <row r="61" spans="1:10" ht="22.5" x14ac:dyDescent="0.2">
      <c r="A61" s="1" t="s">
        <v>463</v>
      </c>
      <c r="B61" s="33" t="s">
        <v>74</v>
      </c>
      <c r="C61" s="33" t="s">
        <v>85</v>
      </c>
      <c r="D61" s="33" t="s">
        <v>98</v>
      </c>
      <c r="E61" s="33" t="s">
        <v>464</v>
      </c>
      <c r="F61" s="33"/>
      <c r="G61" s="33"/>
      <c r="H61" s="24">
        <f t="shared" si="4"/>
        <v>20000</v>
      </c>
      <c r="I61" s="24">
        <f t="shared" si="4"/>
        <v>20000</v>
      </c>
      <c r="J61" s="24">
        <f t="shared" si="4"/>
        <v>20000</v>
      </c>
    </row>
    <row r="62" spans="1:10" x14ac:dyDescent="0.2">
      <c r="A62" s="2" t="s">
        <v>20</v>
      </c>
      <c r="B62" s="33" t="s">
        <v>74</v>
      </c>
      <c r="C62" s="33" t="s">
        <v>85</v>
      </c>
      <c r="D62" s="33" t="s">
        <v>98</v>
      </c>
      <c r="E62" s="33" t="s">
        <v>573</v>
      </c>
      <c r="F62" s="33"/>
      <c r="G62" s="33"/>
      <c r="H62" s="24">
        <f t="shared" si="4"/>
        <v>20000</v>
      </c>
      <c r="I62" s="24">
        <f t="shared" si="4"/>
        <v>20000</v>
      </c>
      <c r="J62" s="24">
        <f t="shared" si="4"/>
        <v>20000</v>
      </c>
    </row>
    <row r="63" spans="1:10" x14ac:dyDescent="0.2">
      <c r="A63" s="1" t="s">
        <v>457</v>
      </c>
      <c r="B63" s="33" t="s">
        <v>74</v>
      </c>
      <c r="C63" s="33" t="s">
        <v>85</v>
      </c>
      <c r="D63" s="33" t="s">
        <v>98</v>
      </c>
      <c r="E63" s="33" t="s">
        <v>573</v>
      </c>
      <c r="F63" s="33" t="s">
        <v>94</v>
      </c>
      <c r="G63" s="33"/>
      <c r="H63" s="24">
        <v>20000</v>
      </c>
      <c r="I63" s="24">
        <v>20000</v>
      </c>
      <c r="J63" s="24">
        <v>20000</v>
      </c>
    </row>
    <row r="64" spans="1:10" ht="22.5" x14ac:dyDescent="0.2">
      <c r="A64" s="18" t="s">
        <v>531</v>
      </c>
      <c r="B64" s="33" t="s">
        <v>74</v>
      </c>
      <c r="C64" s="33" t="s">
        <v>85</v>
      </c>
      <c r="D64" s="33" t="s">
        <v>98</v>
      </c>
      <c r="E64" s="33" t="s">
        <v>284</v>
      </c>
      <c r="F64" s="33"/>
      <c r="G64" s="33"/>
      <c r="H64" s="24">
        <f t="shared" ref="H64:J65" si="5">H65</f>
        <v>1283966.3799999999</v>
      </c>
      <c r="I64" s="24">
        <f t="shared" si="5"/>
        <v>0</v>
      </c>
      <c r="J64" s="24">
        <f t="shared" si="5"/>
        <v>0</v>
      </c>
    </row>
    <row r="65" spans="1:31" x14ac:dyDescent="0.2">
      <c r="A65" s="1" t="s">
        <v>20</v>
      </c>
      <c r="B65" s="33" t="s">
        <v>74</v>
      </c>
      <c r="C65" s="33" t="s">
        <v>85</v>
      </c>
      <c r="D65" s="33" t="s">
        <v>98</v>
      </c>
      <c r="E65" s="35" t="s">
        <v>638</v>
      </c>
      <c r="F65" s="33"/>
      <c r="G65" s="33"/>
      <c r="H65" s="24">
        <f t="shared" si="5"/>
        <v>1283966.3799999999</v>
      </c>
      <c r="I65" s="24">
        <f t="shared" si="5"/>
        <v>0</v>
      </c>
      <c r="J65" s="24">
        <f t="shared" si="5"/>
        <v>0</v>
      </c>
    </row>
    <row r="66" spans="1:31" x14ac:dyDescent="0.2">
      <c r="A66" s="1" t="s">
        <v>195</v>
      </c>
      <c r="B66" s="33" t="s">
        <v>74</v>
      </c>
      <c r="C66" s="33" t="s">
        <v>85</v>
      </c>
      <c r="D66" s="33" t="s">
        <v>98</v>
      </c>
      <c r="E66" s="35" t="s">
        <v>638</v>
      </c>
      <c r="F66" s="33" t="s">
        <v>194</v>
      </c>
      <c r="G66" s="33"/>
      <c r="H66" s="24">
        <v>1283966.3799999999</v>
      </c>
      <c r="I66" s="24">
        <v>0</v>
      </c>
      <c r="J66" s="24">
        <v>0</v>
      </c>
    </row>
    <row r="67" spans="1:31" ht="22.5" x14ac:dyDescent="0.2">
      <c r="A67" s="19" t="s">
        <v>474</v>
      </c>
      <c r="B67" s="33" t="s">
        <v>74</v>
      </c>
      <c r="C67" s="33" t="s">
        <v>85</v>
      </c>
      <c r="D67" s="33" t="s">
        <v>98</v>
      </c>
      <c r="E67" s="33" t="s">
        <v>291</v>
      </c>
      <c r="F67" s="33"/>
      <c r="G67" s="33"/>
      <c r="H67" s="24">
        <f>H68</f>
        <v>800000</v>
      </c>
      <c r="I67" s="24">
        <f>I68</f>
        <v>200000</v>
      </c>
      <c r="J67" s="24">
        <f>J68</f>
        <v>0</v>
      </c>
    </row>
    <row r="68" spans="1:31" x14ac:dyDescent="0.2">
      <c r="A68" s="1" t="s">
        <v>289</v>
      </c>
      <c r="B68" s="33" t="s">
        <v>74</v>
      </c>
      <c r="C68" s="33" t="s">
        <v>85</v>
      </c>
      <c r="D68" s="33" t="s">
        <v>98</v>
      </c>
      <c r="E68" s="33" t="s">
        <v>342</v>
      </c>
      <c r="F68" s="33"/>
      <c r="G68" s="33"/>
      <c r="H68" s="24">
        <f>H70+H69</f>
        <v>800000</v>
      </c>
      <c r="I68" s="24">
        <f>I70+I69</f>
        <v>200000</v>
      </c>
      <c r="J68" s="24">
        <f>J70+J69</f>
        <v>0</v>
      </c>
    </row>
    <row r="69" spans="1:31" x14ac:dyDescent="0.2">
      <c r="A69" s="1" t="s">
        <v>195</v>
      </c>
      <c r="B69" s="33" t="s">
        <v>74</v>
      </c>
      <c r="C69" s="33" t="s">
        <v>85</v>
      </c>
      <c r="D69" s="33" t="s">
        <v>98</v>
      </c>
      <c r="E69" s="33" t="s">
        <v>342</v>
      </c>
      <c r="F69" s="33" t="s">
        <v>194</v>
      </c>
      <c r="G69" s="33"/>
      <c r="H69" s="24">
        <v>600000</v>
      </c>
      <c r="I69" s="24">
        <v>0</v>
      </c>
      <c r="J69" s="24">
        <v>0</v>
      </c>
    </row>
    <row r="70" spans="1:31" x14ac:dyDescent="0.2">
      <c r="A70" s="1" t="s">
        <v>457</v>
      </c>
      <c r="B70" s="33" t="s">
        <v>74</v>
      </c>
      <c r="C70" s="33" t="s">
        <v>85</v>
      </c>
      <c r="D70" s="33" t="s">
        <v>98</v>
      </c>
      <c r="E70" s="33" t="s">
        <v>342</v>
      </c>
      <c r="F70" s="33" t="s">
        <v>94</v>
      </c>
      <c r="G70" s="33"/>
      <c r="H70" s="24">
        <v>200000</v>
      </c>
      <c r="I70" s="24">
        <v>200000</v>
      </c>
      <c r="J70" s="24">
        <v>0</v>
      </c>
    </row>
    <row r="71" spans="1:31" ht="33.75" x14ac:dyDescent="0.2">
      <c r="A71" s="19" t="s">
        <v>537</v>
      </c>
      <c r="B71" s="33" t="s">
        <v>74</v>
      </c>
      <c r="C71" s="33" t="s">
        <v>85</v>
      </c>
      <c r="D71" s="33" t="s">
        <v>98</v>
      </c>
      <c r="E71" s="33" t="s">
        <v>31</v>
      </c>
      <c r="F71" s="33"/>
      <c r="G71" s="33"/>
      <c r="H71" s="24">
        <f>H72+H77</f>
        <v>1216033.6200000001</v>
      </c>
      <c r="I71" s="24">
        <f>I72+I77</f>
        <v>0</v>
      </c>
      <c r="J71" s="24">
        <f>J72+J77</f>
        <v>0</v>
      </c>
    </row>
    <row r="72" spans="1:31" ht="22.5" x14ac:dyDescent="0.2">
      <c r="A72" s="43" t="s">
        <v>152</v>
      </c>
      <c r="B72" s="33" t="s">
        <v>74</v>
      </c>
      <c r="C72" s="33" t="s">
        <v>85</v>
      </c>
      <c r="D72" s="33" t="s">
        <v>98</v>
      </c>
      <c r="E72" s="33" t="s">
        <v>151</v>
      </c>
      <c r="F72" s="33"/>
      <c r="G72" s="33"/>
      <c r="H72" s="24">
        <f>H75+H73</f>
        <v>634893.48</v>
      </c>
      <c r="I72" s="24">
        <f>I75+I73</f>
        <v>0</v>
      </c>
      <c r="J72" s="24">
        <f>J75+J73</f>
        <v>0</v>
      </c>
    </row>
    <row r="73" spans="1:31" ht="22.5" x14ac:dyDescent="0.2">
      <c r="A73" s="43" t="s">
        <v>705</v>
      </c>
      <c r="B73" s="33" t="s">
        <v>74</v>
      </c>
      <c r="C73" s="33" t="s">
        <v>85</v>
      </c>
      <c r="D73" s="33" t="s">
        <v>98</v>
      </c>
      <c r="E73" s="35" t="s">
        <v>704</v>
      </c>
      <c r="F73" s="33"/>
      <c r="G73" s="33"/>
      <c r="H73" s="24">
        <f t="shared" ref="H73:AE73" si="6">H74</f>
        <v>134893.48000000001</v>
      </c>
      <c r="I73" s="24">
        <f t="shared" si="6"/>
        <v>0</v>
      </c>
      <c r="J73" s="24">
        <f t="shared" si="6"/>
        <v>0</v>
      </c>
      <c r="K73" s="24">
        <f t="shared" si="6"/>
        <v>0</v>
      </c>
      <c r="L73" s="24">
        <f t="shared" si="6"/>
        <v>0</v>
      </c>
      <c r="M73" s="24">
        <f t="shared" si="6"/>
        <v>0</v>
      </c>
      <c r="N73" s="24">
        <f t="shared" si="6"/>
        <v>0</v>
      </c>
      <c r="O73" s="24">
        <f t="shared" si="6"/>
        <v>0</v>
      </c>
      <c r="P73" s="24">
        <f t="shared" si="6"/>
        <v>0</v>
      </c>
      <c r="Q73" s="24">
        <f t="shared" si="6"/>
        <v>0</v>
      </c>
      <c r="R73" s="24">
        <f t="shared" si="6"/>
        <v>0</v>
      </c>
      <c r="S73" s="24">
        <f t="shared" si="6"/>
        <v>0</v>
      </c>
      <c r="T73" s="24">
        <f t="shared" si="6"/>
        <v>0</v>
      </c>
      <c r="U73" s="24">
        <f t="shared" si="6"/>
        <v>0</v>
      </c>
      <c r="V73" s="24">
        <f t="shared" si="6"/>
        <v>0</v>
      </c>
      <c r="W73" s="24">
        <f t="shared" si="6"/>
        <v>0</v>
      </c>
      <c r="X73" s="24">
        <f t="shared" si="6"/>
        <v>0</v>
      </c>
      <c r="Y73" s="24">
        <f t="shared" si="6"/>
        <v>0</v>
      </c>
      <c r="Z73" s="24">
        <f t="shared" si="6"/>
        <v>0</v>
      </c>
      <c r="AA73" s="24">
        <f t="shared" si="6"/>
        <v>0</v>
      </c>
      <c r="AB73" s="24">
        <f t="shared" si="6"/>
        <v>0</v>
      </c>
      <c r="AC73" s="24">
        <f t="shared" si="6"/>
        <v>0</v>
      </c>
      <c r="AD73" s="24">
        <f t="shared" si="6"/>
        <v>0</v>
      </c>
      <c r="AE73" s="24">
        <f t="shared" si="6"/>
        <v>0</v>
      </c>
    </row>
    <row r="74" spans="1:31" x14ac:dyDescent="0.2">
      <c r="A74" s="1" t="s">
        <v>457</v>
      </c>
      <c r="B74" s="33" t="s">
        <v>74</v>
      </c>
      <c r="C74" s="33" t="s">
        <v>85</v>
      </c>
      <c r="D74" s="33" t="s">
        <v>98</v>
      </c>
      <c r="E74" s="35" t="s">
        <v>704</v>
      </c>
      <c r="F74" s="33" t="s">
        <v>94</v>
      </c>
      <c r="G74" s="33"/>
      <c r="H74" s="24">
        <v>134893.48000000001</v>
      </c>
      <c r="I74" s="24">
        <v>0</v>
      </c>
      <c r="J74" s="24">
        <v>0</v>
      </c>
    </row>
    <row r="75" spans="1:31" ht="22.5" x14ac:dyDescent="0.2">
      <c r="A75" s="18" t="s">
        <v>343</v>
      </c>
      <c r="B75" s="33" t="s">
        <v>74</v>
      </c>
      <c r="C75" s="33" t="s">
        <v>85</v>
      </c>
      <c r="D75" s="33" t="s">
        <v>98</v>
      </c>
      <c r="E75" s="35" t="s">
        <v>153</v>
      </c>
      <c r="F75" s="33"/>
      <c r="G75" s="33"/>
      <c r="H75" s="24">
        <f>H76</f>
        <v>500000</v>
      </c>
      <c r="I75" s="24">
        <f>I76</f>
        <v>0</v>
      </c>
      <c r="J75" s="24">
        <f>J76</f>
        <v>0</v>
      </c>
    </row>
    <row r="76" spans="1:31" x14ac:dyDescent="0.2">
      <c r="A76" s="1" t="s">
        <v>457</v>
      </c>
      <c r="B76" s="33" t="s">
        <v>74</v>
      </c>
      <c r="C76" s="33" t="s">
        <v>85</v>
      </c>
      <c r="D76" s="33" t="s">
        <v>98</v>
      </c>
      <c r="E76" s="35" t="s">
        <v>153</v>
      </c>
      <c r="F76" s="33" t="s">
        <v>94</v>
      </c>
      <c r="G76" s="33"/>
      <c r="H76" s="24">
        <v>500000</v>
      </c>
      <c r="I76" s="24">
        <v>0</v>
      </c>
      <c r="J76" s="24">
        <v>0</v>
      </c>
    </row>
    <row r="77" spans="1:31" ht="22.5" x14ac:dyDescent="0.2">
      <c r="A77" s="43" t="s">
        <v>155</v>
      </c>
      <c r="B77" s="33" t="s">
        <v>74</v>
      </c>
      <c r="C77" s="33" t="s">
        <v>85</v>
      </c>
      <c r="D77" s="33" t="s">
        <v>98</v>
      </c>
      <c r="E77" s="33" t="s">
        <v>154</v>
      </c>
      <c r="F77" s="33"/>
      <c r="G77" s="33"/>
      <c r="H77" s="24">
        <f>H80+H78</f>
        <v>581140.14</v>
      </c>
      <c r="I77" s="24">
        <f>I80+I78</f>
        <v>0</v>
      </c>
      <c r="J77" s="24">
        <f>J80+J78</f>
        <v>0</v>
      </c>
    </row>
    <row r="78" spans="1:31" ht="22.5" x14ac:dyDescent="0.2">
      <c r="A78" s="43" t="s">
        <v>707</v>
      </c>
      <c r="B78" s="33" t="s">
        <v>74</v>
      </c>
      <c r="C78" s="33" t="s">
        <v>85</v>
      </c>
      <c r="D78" s="33" t="s">
        <v>98</v>
      </c>
      <c r="E78" s="35" t="s">
        <v>706</v>
      </c>
      <c r="F78" s="33"/>
      <c r="G78" s="33"/>
      <c r="H78" s="24">
        <f>H79</f>
        <v>81140.14</v>
      </c>
      <c r="I78" s="24">
        <f>I79</f>
        <v>0</v>
      </c>
      <c r="J78" s="24">
        <f>J79</f>
        <v>0</v>
      </c>
    </row>
    <row r="79" spans="1:31" x14ac:dyDescent="0.2">
      <c r="A79" s="1" t="s">
        <v>457</v>
      </c>
      <c r="B79" s="33" t="s">
        <v>74</v>
      </c>
      <c r="C79" s="33" t="s">
        <v>85</v>
      </c>
      <c r="D79" s="33" t="s">
        <v>98</v>
      </c>
      <c r="E79" s="35" t="s">
        <v>706</v>
      </c>
      <c r="F79" s="33" t="s">
        <v>94</v>
      </c>
      <c r="G79" s="33"/>
      <c r="H79" s="24">
        <v>81140.14</v>
      </c>
      <c r="I79" s="24">
        <v>0</v>
      </c>
      <c r="J79" s="24">
        <v>0</v>
      </c>
    </row>
    <row r="80" spans="1:31" x14ac:dyDescent="0.2">
      <c r="A80" s="18" t="s">
        <v>610</v>
      </c>
      <c r="B80" s="33" t="s">
        <v>74</v>
      </c>
      <c r="C80" s="33" t="s">
        <v>85</v>
      </c>
      <c r="D80" s="33" t="s">
        <v>98</v>
      </c>
      <c r="E80" s="35" t="s">
        <v>156</v>
      </c>
      <c r="F80" s="33"/>
      <c r="G80" s="33"/>
      <c r="H80" s="24">
        <f>H81</f>
        <v>500000</v>
      </c>
      <c r="I80" s="24">
        <f>I81</f>
        <v>0</v>
      </c>
      <c r="J80" s="24">
        <f>J81</f>
        <v>0</v>
      </c>
    </row>
    <row r="81" spans="1:10" x14ac:dyDescent="0.2">
      <c r="A81" s="1" t="s">
        <v>457</v>
      </c>
      <c r="B81" s="33" t="s">
        <v>74</v>
      </c>
      <c r="C81" s="33" t="s">
        <v>85</v>
      </c>
      <c r="D81" s="33" t="s">
        <v>98</v>
      </c>
      <c r="E81" s="35" t="s">
        <v>156</v>
      </c>
      <c r="F81" s="33" t="s">
        <v>94</v>
      </c>
      <c r="G81" s="33"/>
      <c r="H81" s="24">
        <v>500000</v>
      </c>
      <c r="I81" s="24">
        <v>0</v>
      </c>
      <c r="J81" s="24">
        <v>0</v>
      </c>
    </row>
    <row r="82" spans="1:10" ht="22.5" x14ac:dyDescent="0.2">
      <c r="A82" s="19" t="s">
        <v>475</v>
      </c>
      <c r="B82" s="33" t="s">
        <v>74</v>
      </c>
      <c r="C82" s="33" t="s">
        <v>85</v>
      </c>
      <c r="D82" s="33" t="s">
        <v>98</v>
      </c>
      <c r="E82" s="33" t="s">
        <v>40</v>
      </c>
      <c r="F82" s="33"/>
      <c r="G82" s="33"/>
      <c r="H82" s="24">
        <f>H83+H85</f>
        <v>175000</v>
      </c>
      <c r="I82" s="24">
        <f>I83+I85</f>
        <v>175000</v>
      </c>
      <c r="J82" s="24">
        <f>J83+J85</f>
        <v>0</v>
      </c>
    </row>
    <row r="83" spans="1:10" x14ac:dyDescent="0.2">
      <c r="A83" s="19" t="s">
        <v>18</v>
      </c>
      <c r="B83" s="33" t="s">
        <v>74</v>
      </c>
      <c r="C83" s="33" t="s">
        <v>85</v>
      </c>
      <c r="D83" s="33" t="s">
        <v>98</v>
      </c>
      <c r="E83" s="33" t="s">
        <v>344</v>
      </c>
      <c r="F83" s="33"/>
      <c r="G83" s="33"/>
      <c r="H83" s="24">
        <f>H84</f>
        <v>125000</v>
      </c>
      <c r="I83" s="24">
        <f>I84</f>
        <v>125000</v>
      </c>
      <c r="J83" s="24">
        <f>J84</f>
        <v>0</v>
      </c>
    </row>
    <row r="84" spans="1:10" x14ac:dyDescent="0.2">
      <c r="A84" s="19" t="s">
        <v>458</v>
      </c>
      <c r="B84" s="33" t="s">
        <v>74</v>
      </c>
      <c r="C84" s="33" t="s">
        <v>85</v>
      </c>
      <c r="D84" s="33" t="s">
        <v>98</v>
      </c>
      <c r="E84" s="33" t="s">
        <v>344</v>
      </c>
      <c r="F84" s="33" t="s">
        <v>94</v>
      </c>
      <c r="G84" s="33"/>
      <c r="H84" s="24">
        <v>125000</v>
      </c>
      <c r="I84" s="24">
        <v>125000</v>
      </c>
      <c r="J84" s="24">
        <v>0</v>
      </c>
    </row>
    <row r="85" spans="1:10" ht="22.5" x14ac:dyDescent="0.2">
      <c r="A85" s="19" t="s">
        <v>567</v>
      </c>
      <c r="B85" s="33" t="s">
        <v>74</v>
      </c>
      <c r="C85" s="33" t="s">
        <v>85</v>
      </c>
      <c r="D85" s="33" t="s">
        <v>98</v>
      </c>
      <c r="E85" s="33" t="s">
        <v>568</v>
      </c>
      <c r="F85" s="33"/>
      <c r="G85" s="33"/>
      <c r="H85" s="24">
        <f>H86</f>
        <v>50000</v>
      </c>
      <c r="I85" s="24">
        <f>I86</f>
        <v>50000</v>
      </c>
      <c r="J85" s="24">
        <f>J86</f>
        <v>0</v>
      </c>
    </row>
    <row r="86" spans="1:10" x14ac:dyDescent="0.2">
      <c r="A86" s="2" t="s">
        <v>102</v>
      </c>
      <c r="B86" s="33" t="s">
        <v>74</v>
      </c>
      <c r="C86" s="33" t="s">
        <v>85</v>
      </c>
      <c r="D86" s="33" t="s">
        <v>98</v>
      </c>
      <c r="E86" s="33" t="s">
        <v>568</v>
      </c>
      <c r="F86" s="33" t="s">
        <v>101</v>
      </c>
      <c r="G86" s="33"/>
      <c r="H86" s="24">
        <v>50000</v>
      </c>
      <c r="I86" s="24">
        <v>50000</v>
      </c>
      <c r="J86" s="24">
        <v>0</v>
      </c>
    </row>
    <row r="87" spans="1:10" x14ac:dyDescent="0.2">
      <c r="A87" s="19" t="s">
        <v>147</v>
      </c>
      <c r="B87" s="33" t="s">
        <v>74</v>
      </c>
      <c r="C87" s="33" t="s">
        <v>85</v>
      </c>
      <c r="D87" s="33" t="s">
        <v>98</v>
      </c>
      <c r="E87" s="33" t="s">
        <v>148</v>
      </c>
      <c r="F87" s="33"/>
      <c r="G87" s="33"/>
      <c r="H87" s="24">
        <f t="shared" ref="H87:J88" si="7">H88</f>
        <v>40000</v>
      </c>
      <c r="I87" s="24">
        <f t="shared" si="7"/>
        <v>40000</v>
      </c>
      <c r="J87" s="24">
        <f t="shared" si="7"/>
        <v>40000</v>
      </c>
    </row>
    <row r="88" spans="1:10" x14ac:dyDescent="0.2">
      <c r="A88" s="19" t="s">
        <v>149</v>
      </c>
      <c r="B88" s="33" t="s">
        <v>74</v>
      </c>
      <c r="C88" s="33" t="s">
        <v>85</v>
      </c>
      <c r="D88" s="33" t="s">
        <v>98</v>
      </c>
      <c r="E88" s="33" t="s">
        <v>150</v>
      </c>
      <c r="F88" s="33"/>
      <c r="G88" s="33"/>
      <c r="H88" s="24">
        <f t="shared" si="7"/>
        <v>40000</v>
      </c>
      <c r="I88" s="24">
        <f t="shared" si="7"/>
        <v>40000</v>
      </c>
      <c r="J88" s="24">
        <f t="shared" si="7"/>
        <v>40000</v>
      </c>
    </row>
    <row r="89" spans="1:10" x14ac:dyDescent="0.2">
      <c r="A89" s="19" t="s">
        <v>458</v>
      </c>
      <c r="B89" s="33" t="s">
        <v>74</v>
      </c>
      <c r="C89" s="33" t="s">
        <v>85</v>
      </c>
      <c r="D89" s="33" t="s">
        <v>98</v>
      </c>
      <c r="E89" s="33" t="s">
        <v>150</v>
      </c>
      <c r="F89" s="33" t="s">
        <v>94</v>
      </c>
      <c r="G89" s="33"/>
      <c r="H89" s="24">
        <v>40000</v>
      </c>
      <c r="I89" s="24">
        <v>40000</v>
      </c>
      <c r="J89" s="24">
        <v>40000</v>
      </c>
    </row>
    <row r="90" spans="1:10" ht="33.75" x14ac:dyDescent="0.2">
      <c r="A90" s="48" t="s">
        <v>545</v>
      </c>
      <c r="B90" s="34" t="s">
        <v>74</v>
      </c>
      <c r="C90" s="34" t="s">
        <v>85</v>
      </c>
      <c r="D90" s="34" t="s">
        <v>98</v>
      </c>
      <c r="E90" s="34" t="s">
        <v>565</v>
      </c>
      <c r="F90" s="53"/>
      <c r="G90" s="33"/>
      <c r="H90" s="24">
        <f>H91</f>
        <v>152600</v>
      </c>
      <c r="I90" s="24">
        <f>I91</f>
        <v>62700</v>
      </c>
      <c r="J90" s="24">
        <f>J91</f>
        <v>62700</v>
      </c>
    </row>
    <row r="91" spans="1:10" ht="22.5" x14ac:dyDescent="0.2">
      <c r="A91" s="48" t="s">
        <v>546</v>
      </c>
      <c r="B91" s="34" t="s">
        <v>74</v>
      </c>
      <c r="C91" s="34" t="s">
        <v>85</v>
      </c>
      <c r="D91" s="34" t="s">
        <v>98</v>
      </c>
      <c r="E91" s="34" t="s">
        <v>566</v>
      </c>
      <c r="F91" s="34"/>
      <c r="G91" s="33"/>
      <c r="H91" s="24">
        <f>H93+H92</f>
        <v>152600</v>
      </c>
      <c r="I91" s="24">
        <f>I93+I92</f>
        <v>62700</v>
      </c>
      <c r="J91" s="24">
        <f>J93+J92</f>
        <v>62700</v>
      </c>
    </row>
    <row r="92" spans="1:10" x14ac:dyDescent="0.2">
      <c r="A92" s="10" t="s">
        <v>457</v>
      </c>
      <c r="B92" s="34" t="s">
        <v>74</v>
      </c>
      <c r="C92" s="34" t="s">
        <v>85</v>
      </c>
      <c r="D92" s="34" t="s">
        <v>98</v>
      </c>
      <c r="E92" s="34" t="s">
        <v>566</v>
      </c>
      <c r="F92" s="34" t="s">
        <v>94</v>
      </c>
      <c r="G92" s="33"/>
      <c r="H92" s="24">
        <v>112700</v>
      </c>
      <c r="I92" s="24">
        <v>62700</v>
      </c>
      <c r="J92" s="24">
        <v>62700</v>
      </c>
    </row>
    <row r="93" spans="1:10" x14ac:dyDescent="0.2">
      <c r="A93" s="21" t="s">
        <v>102</v>
      </c>
      <c r="B93" s="34" t="s">
        <v>74</v>
      </c>
      <c r="C93" s="34" t="s">
        <v>85</v>
      </c>
      <c r="D93" s="34" t="s">
        <v>98</v>
      </c>
      <c r="E93" s="34" t="s">
        <v>566</v>
      </c>
      <c r="F93" s="34" t="s">
        <v>101</v>
      </c>
      <c r="G93" s="33"/>
      <c r="H93" s="24">
        <v>39900</v>
      </c>
      <c r="I93" s="24">
        <v>0</v>
      </c>
      <c r="J93" s="24">
        <v>0</v>
      </c>
    </row>
    <row r="94" spans="1:10" x14ac:dyDescent="0.2">
      <c r="A94" s="18" t="s">
        <v>459</v>
      </c>
      <c r="B94" s="33" t="s">
        <v>74</v>
      </c>
      <c r="C94" s="33" t="s">
        <v>85</v>
      </c>
      <c r="D94" s="33" t="s">
        <v>98</v>
      </c>
      <c r="E94" s="33" t="s">
        <v>280</v>
      </c>
      <c r="F94" s="33"/>
      <c r="G94" s="33"/>
      <c r="H94" s="24">
        <f>H95+H97+H101+H103+H110+H108</f>
        <v>17158948.73</v>
      </c>
      <c r="I94" s="24">
        <f>I95+I97+I101+I103+I110+I108</f>
        <v>34939400</v>
      </c>
      <c r="J94" s="24">
        <f>J95+J97+J101+J103+J110+J108</f>
        <v>34939400</v>
      </c>
    </row>
    <row r="95" spans="1:10" ht="22.5" x14ac:dyDescent="0.2">
      <c r="A95" s="2" t="s">
        <v>212</v>
      </c>
      <c r="B95" s="33" t="s">
        <v>74</v>
      </c>
      <c r="C95" s="33" t="s">
        <v>85</v>
      </c>
      <c r="D95" s="33" t="s">
        <v>98</v>
      </c>
      <c r="E95" s="33" t="s">
        <v>345</v>
      </c>
      <c r="F95" s="33"/>
      <c r="G95" s="33"/>
      <c r="H95" s="24">
        <f>H96</f>
        <v>30000</v>
      </c>
      <c r="I95" s="24">
        <f>I96</f>
        <v>30000</v>
      </c>
      <c r="J95" s="24">
        <f>J96</f>
        <v>30000</v>
      </c>
    </row>
    <row r="96" spans="1:10" x14ac:dyDescent="0.2">
      <c r="A96" s="2" t="s">
        <v>21</v>
      </c>
      <c r="B96" s="33" t="s">
        <v>74</v>
      </c>
      <c r="C96" s="33" t="s">
        <v>85</v>
      </c>
      <c r="D96" s="33" t="s">
        <v>98</v>
      </c>
      <c r="E96" s="33" t="s">
        <v>345</v>
      </c>
      <c r="F96" s="33" t="s">
        <v>211</v>
      </c>
      <c r="G96" s="33"/>
      <c r="H96" s="24">
        <v>30000</v>
      </c>
      <c r="I96" s="24">
        <v>30000</v>
      </c>
      <c r="J96" s="24">
        <v>30000</v>
      </c>
    </row>
    <row r="97" spans="1:31" x14ac:dyDescent="0.2">
      <c r="A97" s="18" t="s">
        <v>308</v>
      </c>
      <c r="B97" s="33" t="s">
        <v>74</v>
      </c>
      <c r="C97" s="33" t="s">
        <v>85</v>
      </c>
      <c r="D97" s="33" t="s">
        <v>98</v>
      </c>
      <c r="E97" s="33" t="s">
        <v>332</v>
      </c>
      <c r="F97" s="33"/>
      <c r="G97" s="33"/>
      <c r="H97" s="24">
        <f>H98+H100+H99</f>
        <v>14058578.67</v>
      </c>
      <c r="I97" s="24">
        <f>I98+I100+I99</f>
        <v>700000</v>
      </c>
      <c r="J97" s="24">
        <f>J98+J100+J99</f>
        <v>700000</v>
      </c>
      <c r="K97" s="24">
        <f t="shared" ref="K97:AE97" si="8">K98+K100</f>
        <v>0</v>
      </c>
      <c r="L97" s="24">
        <f t="shared" si="8"/>
        <v>0</v>
      </c>
      <c r="M97" s="24">
        <f t="shared" si="8"/>
        <v>0</v>
      </c>
      <c r="N97" s="24">
        <f t="shared" si="8"/>
        <v>0</v>
      </c>
      <c r="O97" s="24">
        <f t="shared" si="8"/>
        <v>0</v>
      </c>
      <c r="P97" s="24">
        <f t="shared" si="8"/>
        <v>0</v>
      </c>
      <c r="Q97" s="24">
        <f t="shared" si="8"/>
        <v>0</v>
      </c>
      <c r="R97" s="24">
        <f t="shared" si="8"/>
        <v>0</v>
      </c>
      <c r="S97" s="24">
        <f t="shared" si="8"/>
        <v>0</v>
      </c>
      <c r="T97" s="24">
        <f t="shared" si="8"/>
        <v>0</v>
      </c>
      <c r="U97" s="24">
        <f t="shared" si="8"/>
        <v>0</v>
      </c>
      <c r="V97" s="24">
        <f t="shared" si="8"/>
        <v>0</v>
      </c>
      <c r="W97" s="24">
        <f t="shared" si="8"/>
        <v>0</v>
      </c>
      <c r="X97" s="24">
        <f t="shared" si="8"/>
        <v>0</v>
      </c>
      <c r="Y97" s="24">
        <f t="shared" si="8"/>
        <v>0</v>
      </c>
      <c r="Z97" s="24">
        <f t="shared" si="8"/>
        <v>0</v>
      </c>
      <c r="AA97" s="24">
        <f t="shared" si="8"/>
        <v>0</v>
      </c>
      <c r="AB97" s="24">
        <f t="shared" si="8"/>
        <v>0</v>
      </c>
      <c r="AC97" s="24">
        <f t="shared" si="8"/>
        <v>0</v>
      </c>
      <c r="AD97" s="24">
        <f t="shared" si="8"/>
        <v>0</v>
      </c>
      <c r="AE97" s="24">
        <f t="shared" si="8"/>
        <v>0</v>
      </c>
    </row>
    <row r="98" spans="1:31" x14ac:dyDescent="0.2">
      <c r="A98" s="19" t="s">
        <v>458</v>
      </c>
      <c r="B98" s="33" t="s">
        <v>74</v>
      </c>
      <c r="C98" s="33" t="s">
        <v>85</v>
      </c>
      <c r="D98" s="33" t="s">
        <v>98</v>
      </c>
      <c r="E98" s="33" t="s">
        <v>332</v>
      </c>
      <c r="F98" s="33" t="s">
        <v>94</v>
      </c>
      <c r="G98" s="33"/>
      <c r="H98" s="24">
        <v>754608</v>
      </c>
      <c r="I98" s="24">
        <v>700000</v>
      </c>
      <c r="J98" s="24">
        <v>700000</v>
      </c>
    </row>
    <row r="99" spans="1:31" x14ac:dyDescent="0.2">
      <c r="A99" s="47" t="s">
        <v>478</v>
      </c>
      <c r="B99" s="33" t="s">
        <v>74</v>
      </c>
      <c r="C99" s="33" t="s">
        <v>85</v>
      </c>
      <c r="D99" s="33" t="s">
        <v>98</v>
      </c>
      <c r="E99" s="33" t="s">
        <v>332</v>
      </c>
      <c r="F99" s="33" t="s">
        <v>477</v>
      </c>
      <c r="G99" s="33"/>
      <c r="H99" s="24">
        <v>2057860.86</v>
      </c>
      <c r="I99" s="24">
        <v>0</v>
      </c>
      <c r="J99" s="24">
        <v>0</v>
      </c>
    </row>
    <row r="100" spans="1:31" ht="22.5" x14ac:dyDescent="0.2">
      <c r="A100" s="19" t="s">
        <v>685</v>
      </c>
      <c r="B100" s="33" t="s">
        <v>74</v>
      </c>
      <c r="C100" s="33" t="s">
        <v>85</v>
      </c>
      <c r="D100" s="33" t="s">
        <v>98</v>
      </c>
      <c r="E100" s="33" t="s">
        <v>332</v>
      </c>
      <c r="F100" s="33" t="s">
        <v>684</v>
      </c>
      <c r="G100" s="33"/>
      <c r="H100" s="24">
        <v>11246109.810000001</v>
      </c>
      <c r="I100" s="24">
        <v>0</v>
      </c>
      <c r="J100" s="24">
        <v>0</v>
      </c>
    </row>
    <row r="101" spans="1:31" x14ac:dyDescent="0.2">
      <c r="A101" s="5" t="s">
        <v>205</v>
      </c>
      <c r="B101" s="33" t="s">
        <v>74</v>
      </c>
      <c r="C101" s="33" t="s">
        <v>85</v>
      </c>
      <c r="D101" s="33" t="s">
        <v>98</v>
      </c>
      <c r="E101" s="33" t="s">
        <v>346</v>
      </c>
      <c r="F101" s="33"/>
      <c r="G101" s="33"/>
      <c r="H101" s="24">
        <f>H102</f>
        <v>500000</v>
      </c>
      <c r="I101" s="24">
        <f>I102</f>
        <v>0</v>
      </c>
      <c r="J101" s="24">
        <f>J102</f>
        <v>0</v>
      </c>
    </row>
    <row r="102" spans="1:31" x14ac:dyDescent="0.2">
      <c r="A102" s="2" t="s">
        <v>102</v>
      </c>
      <c r="B102" s="33" t="s">
        <v>74</v>
      </c>
      <c r="C102" s="33" t="s">
        <v>85</v>
      </c>
      <c r="D102" s="33" t="s">
        <v>98</v>
      </c>
      <c r="E102" s="33" t="s">
        <v>346</v>
      </c>
      <c r="F102" s="33" t="s">
        <v>101</v>
      </c>
      <c r="G102" s="33"/>
      <c r="H102" s="24">
        <v>500000</v>
      </c>
      <c r="I102" s="24">
        <v>0</v>
      </c>
      <c r="J102" s="24">
        <v>0</v>
      </c>
    </row>
    <row r="103" spans="1:31" x14ac:dyDescent="0.2">
      <c r="A103" s="2" t="s">
        <v>218</v>
      </c>
      <c r="B103" s="33" t="s">
        <v>74</v>
      </c>
      <c r="C103" s="33" t="s">
        <v>85</v>
      </c>
      <c r="D103" s="33" t="s">
        <v>98</v>
      </c>
      <c r="E103" s="33" t="s">
        <v>347</v>
      </c>
      <c r="F103" s="33"/>
      <c r="G103" s="33"/>
      <c r="H103" s="24">
        <f t="shared" ref="H103:AE103" si="9">H104+H105+H106+H107</f>
        <v>1717700</v>
      </c>
      <c r="I103" s="24">
        <f t="shared" si="9"/>
        <v>0</v>
      </c>
      <c r="J103" s="24">
        <f t="shared" si="9"/>
        <v>0</v>
      </c>
      <c r="K103" s="24">
        <f t="shared" si="9"/>
        <v>0</v>
      </c>
      <c r="L103" s="24">
        <f t="shared" si="9"/>
        <v>0</v>
      </c>
      <c r="M103" s="24">
        <f t="shared" si="9"/>
        <v>0</v>
      </c>
      <c r="N103" s="24">
        <f t="shared" si="9"/>
        <v>0</v>
      </c>
      <c r="O103" s="24">
        <f t="shared" si="9"/>
        <v>0</v>
      </c>
      <c r="P103" s="24">
        <f t="shared" si="9"/>
        <v>0</v>
      </c>
      <c r="Q103" s="24">
        <f t="shared" si="9"/>
        <v>0</v>
      </c>
      <c r="R103" s="24">
        <f t="shared" si="9"/>
        <v>0</v>
      </c>
      <c r="S103" s="24">
        <f t="shared" si="9"/>
        <v>0</v>
      </c>
      <c r="T103" s="24">
        <f t="shared" si="9"/>
        <v>0</v>
      </c>
      <c r="U103" s="24">
        <f t="shared" si="9"/>
        <v>0</v>
      </c>
      <c r="V103" s="24">
        <f t="shared" si="9"/>
        <v>0</v>
      </c>
      <c r="W103" s="24">
        <f t="shared" si="9"/>
        <v>0</v>
      </c>
      <c r="X103" s="24">
        <f t="shared" si="9"/>
        <v>0</v>
      </c>
      <c r="Y103" s="24">
        <f t="shared" si="9"/>
        <v>0</v>
      </c>
      <c r="Z103" s="24">
        <f t="shared" si="9"/>
        <v>0</v>
      </c>
      <c r="AA103" s="24">
        <f t="shared" si="9"/>
        <v>0</v>
      </c>
      <c r="AB103" s="24">
        <f t="shared" si="9"/>
        <v>0</v>
      </c>
      <c r="AC103" s="24">
        <f t="shared" si="9"/>
        <v>0</v>
      </c>
      <c r="AD103" s="24">
        <f t="shared" si="9"/>
        <v>0</v>
      </c>
      <c r="AE103" s="24">
        <f t="shared" si="9"/>
        <v>0</v>
      </c>
    </row>
    <row r="104" spans="1:31" x14ac:dyDescent="0.2">
      <c r="A104" s="9" t="s">
        <v>450</v>
      </c>
      <c r="B104" s="33" t="s">
        <v>74</v>
      </c>
      <c r="C104" s="33" t="s">
        <v>85</v>
      </c>
      <c r="D104" s="33" t="s">
        <v>98</v>
      </c>
      <c r="E104" s="33" t="s">
        <v>347</v>
      </c>
      <c r="F104" s="33" t="s">
        <v>180</v>
      </c>
      <c r="G104" s="33"/>
      <c r="H104" s="24">
        <v>990739.28</v>
      </c>
      <c r="I104" s="24">
        <v>0</v>
      </c>
      <c r="J104" s="24">
        <v>0</v>
      </c>
    </row>
    <row r="105" spans="1:31" ht="22.5" x14ac:dyDescent="0.2">
      <c r="A105" s="9" t="s">
        <v>451</v>
      </c>
      <c r="B105" s="33" t="s">
        <v>74</v>
      </c>
      <c r="C105" s="33" t="s">
        <v>85</v>
      </c>
      <c r="D105" s="33" t="s">
        <v>98</v>
      </c>
      <c r="E105" s="33" t="s">
        <v>347</v>
      </c>
      <c r="F105" s="33" t="s">
        <v>449</v>
      </c>
      <c r="G105" s="33"/>
      <c r="H105" s="24">
        <v>582216.5</v>
      </c>
      <c r="I105" s="24">
        <v>0</v>
      </c>
      <c r="J105" s="24">
        <v>0</v>
      </c>
    </row>
    <row r="106" spans="1:31" ht="22.5" x14ac:dyDescent="0.2">
      <c r="A106" s="9" t="s">
        <v>30</v>
      </c>
      <c r="B106" s="33" t="s">
        <v>74</v>
      </c>
      <c r="C106" s="33" t="s">
        <v>85</v>
      </c>
      <c r="D106" s="33" t="s">
        <v>98</v>
      </c>
      <c r="E106" s="33" t="s">
        <v>347</v>
      </c>
      <c r="F106" s="33" t="s">
        <v>286</v>
      </c>
      <c r="G106" s="33"/>
      <c r="H106" s="24">
        <v>144060.72</v>
      </c>
      <c r="I106" s="24">
        <v>0</v>
      </c>
      <c r="J106" s="24">
        <v>0</v>
      </c>
    </row>
    <row r="107" spans="1:31" x14ac:dyDescent="0.2">
      <c r="A107" s="9" t="s">
        <v>326</v>
      </c>
      <c r="B107" s="33" t="s">
        <v>74</v>
      </c>
      <c r="C107" s="33" t="s">
        <v>85</v>
      </c>
      <c r="D107" s="33" t="s">
        <v>98</v>
      </c>
      <c r="E107" s="33" t="s">
        <v>347</v>
      </c>
      <c r="F107" s="33" t="s">
        <v>96</v>
      </c>
      <c r="G107" s="33"/>
      <c r="H107" s="24">
        <v>683.5</v>
      </c>
      <c r="I107" s="24">
        <v>0</v>
      </c>
      <c r="J107" s="24">
        <v>0</v>
      </c>
    </row>
    <row r="108" spans="1:31" x14ac:dyDescent="0.2">
      <c r="A108" s="9" t="s">
        <v>709</v>
      </c>
      <c r="B108" s="33" t="s">
        <v>74</v>
      </c>
      <c r="C108" s="33" t="s">
        <v>85</v>
      </c>
      <c r="D108" s="33" t="s">
        <v>98</v>
      </c>
      <c r="E108" s="33" t="s">
        <v>708</v>
      </c>
      <c r="F108" s="33"/>
      <c r="G108" s="33"/>
      <c r="H108" s="24">
        <f t="shared" ref="H108:AE108" si="10">H109</f>
        <v>850400</v>
      </c>
      <c r="I108" s="24">
        <f t="shared" si="10"/>
        <v>0</v>
      </c>
      <c r="J108" s="24">
        <f t="shared" si="10"/>
        <v>0</v>
      </c>
      <c r="K108" s="24">
        <f t="shared" si="10"/>
        <v>0</v>
      </c>
      <c r="L108" s="24">
        <f t="shared" si="10"/>
        <v>0</v>
      </c>
      <c r="M108" s="24">
        <f t="shared" si="10"/>
        <v>0</v>
      </c>
      <c r="N108" s="24">
        <f t="shared" si="10"/>
        <v>0</v>
      </c>
      <c r="O108" s="24">
        <f t="shared" si="10"/>
        <v>0</v>
      </c>
      <c r="P108" s="24">
        <f t="shared" si="10"/>
        <v>0</v>
      </c>
      <c r="Q108" s="24">
        <f t="shared" si="10"/>
        <v>0</v>
      </c>
      <c r="R108" s="24">
        <f t="shared" si="10"/>
        <v>0</v>
      </c>
      <c r="S108" s="24">
        <f t="shared" si="10"/>
        <v>0</v>
      </c>
      <c r="T108" s="24">
        <f t="shared" si="10"/>
        <v>0</v>
      </c>
      <c r="U108" s="24">
        <f t="shared" si="10"/>
        <v>0</v>
      </c>
      <c r="V108" s="24">
        <f t="shared" si="10"/>
        <v>0</v>
      </c>
      <c r="W108" s="24">
        <f t="shared" si="10"/>
        <v>0</v>
      </c>
      <c r="X108" s="24">
        <f t="shared" si="10"/>
        <v>0</v>
      </c>
      <c r="Y108" s="24">
        <f t="shared" si="10"/>
        <v>0</v>
      </c>
      <c r="Z108" s="24">
        <f t="shared" si="10"/>
        <v>0</v>
      </c>
      <c r="AA108" s="24">
        <f t="shared" si="10"/>
        <v>0</v>
      </c>
      <c r="AB108" s="24">
        <f t="shared" si="10"/>
        <v>0</v>
      </c>
      <c r="AC108" s="24">
        <f t="shared" si="10"/>
        <v>0</v>
      </c>
      <c r="AD108" s="24">
        <f t="shared" si="10"/>
        <v>0</v>
      </c>
      <c r="AE108" s="24">
        <f t="shared" si="10"/>
        <v>0</v>
      </c>
    </row>
    <row r="109" spans="1:31" x14ac:dyDescent="0.2">
      <c r="A109" s="19" t="s">
        <v>458</v>
      </c>
      <c r="B109" s="33" t="s">
        <v>74</v>
      </c>
      <c r="C109" s="33" t="s">
        <v>85</v>
      </c>
      <c r="D109" s="33" t="s">
        <v>98</v>
      </c>
      <c r="E109" s="33" t="s">
        <v>708</v>
      </c>
      <c r="F109" s="33" t="s">
        <v>94</v>
      </c>
      <c r="G109" s="33" t="s">
        <v>528</v>
      </c>
      <c r="H109" s="24">
        <v>850400</v>
      </c>
      <c r="I109" s="24">
        <v>0</v>
      </c>
      <c r="J109" s="24">
        <v>0</v>
      </c>
    </row>
    <row r="110" spans="1:31" x14ac:dyDescent="0.2">
      <c r="A110" s="54" t="s">
        <v>648</v>
      </c>
      <c r="B110" s="33" t="s">
        <v>74</v>
      </c>
      <c r="C110" s="33" t="s">
        <v>85</v>
      </c>
      <c r="D110" s="33" t="s">
        <v>98</v>
      </c>
      <c r="E110" s="33" t="s">
        <v>574</v>
      </c>
      <c r="F110" s="33"/>
      <c r="G110" s="33"/>
      <c r="H110" s="24">
        <f>H111+H112</f>
        <v>2270.06</v>
      </c>
      <c r="I110" s="24">
        <f>I111+I112</f>
        <v>34209400</v>
      </c>
      <c r="J110" s="24">
        <f>J111+J112</f>
        <v>34209400</v>
      </c>
    </row>
    <row r="111" spans="1:31" x14ac:dyDescent="0.2">
      <c r="A111" s="1" t="s">
        <v>457</v>
      </c>
      <c r="B111" s="33" t="s">
        <v>74</v>
      </c>
      <c r="C111" s="33" t="s">
        <v>85</v>
      </c>
      <c r="D111" s="33" t="s">
        <v>98</v>
      </c>
      <c r="E111" s="33" t="s">
        <v>574</v>
      </c>
      <c r="F111" s="33" t="s">
        <v>94</v>
      </c>
      <c r="G111" s="33"/>
      <c r="H111" s="24">
        <v>0</v>
      </c>
      <c r="I111" s="24">
        <v>0</v>
      </c>
      <c r="J111" s="24">
        <v>0</v>
      </c>
    </row>
    <row r="112" spans="1:31" x14ac:dyDescent="0.2">
      <c r="A112" s="1" t="s">
        <v>457</v>
      </c>
      <c r="B112" s="33" t="s">
        <v>74</v>
      </c>
      <c r="C112" s="33" t="s">
        <v>85</v>
      </c>
      <c r="D112" s="33" t="s">
        <v>98</v>
      </c>
      <c r="E112" s="33" t="s">
        <v>574</v>
      </c>
      <c r="F112" s="33" t="s">
        <v>94</v>
      </c>
      <c r="G112" s="33" t="s">
        <v>220</v>
      </c>
      <c r="H112" s="24">
        <v>2270.06</v>
      </c>
      <c r="I112" s="24">
        <v>34209400</v>
      </c>
      <c r="J112" s="24">
        <v>34209400</v>
      </c>
    </row>
    <row r="113" spans="1:10" x14ac:dyDescent="0.2">
      <c r="A113" s="1" t="s">
        <v>479</v>
      </c>
      <c r="B113" s="33" t="s">
        <v>74</v>
      </c>
      <c r="C113" s="33" t="s">
        <v>99</v>
      </c>
      <c r="D113" s="33" t="s">
        <v>86</v>
      </c>
      <c r="E113" s="33"/>
      <c r="F113" s="33"/>
      <c r="G113" s="33"/>
      <c r="H113" s="24">
        <f>H114+H125</f>
        <v>3995265.02</v>
      </c>
      <c r="I113" s="24">
        <f>I114+I125</f>
        <v>3846000</v>
      </c>
      <c r="J113" s="24">
        <f>J114+J125</f>
        <v>3368100</v>
      </c>
    </row>
    <row r="114" spans="1:10" x14ac:dyDescent="0.2">
      <c r="A114" s="2" t="s">
        <v>104</v>
      </c>
      <c r="B114" s="33" t="s">
        <v>74</v>
      </c>
      <c r="C114" s="33" t="s">
        <v>99</v>
      </c>
      <c r="D114" s="33" t="s">
        <v>91</v>
      </c>
      <c r="E114" s="33"/>
      <c r="F114" s="33"/>
      <c r="G114" s="33"/>
      <c r="H114" s="24">
        <f>H115</f>
        <v>2997265.02</v>
      </c>
      <c r="I114" s="24">
        <f>I115</f>
        <v>2616000</v>
      </c>
      <c r="J114" s="24">
        <f>J115</f>
        <v>2138100</v>
      </c>
    </row>
    <row r="115" spans="1:10" x14ac:dyDescent="0.2">
      <c r="A115" s="18" t="s">
        <v>459</v>
      </c>
      <c r="B115" s="33" t="s">
        <v>74</v>
      </c>
      <c r="C115" s="33" t="s">
        <v>99</v>
      </c>
      <c r="D115" s="33" t="s">
        <v>91</v>
      </c>
      <c r="E115" s="33" t="s">
        <v>280</v>
      </c>
      <c r="F115" s="33"/>
      <c r="G115" s="33"/>
      <c r="H115" s="24">
        <f>H119+H116</f>
        <v>2997265.02</v>
      </c>
      <c r="I115" s="24">
        <f>I119</f>
        <v>2616000</v>
      </c>
      <c r="J115" s="24">
        <f>J119</f>
        <v>2138100</v>
      </c>
    </row>
    <row r="116" spans="1:10" x14ac:dyDescent="0.2">
      <c r="A116" s="18" t="s">
        <v>710</v>
      </c>
      <c r="B116" s="33" t="s">
        <v>74</v>
      </c>
      <c r="C116" s="33" t="s">
        <v>99</v>
      </c>
      <c r="D116" s="33" t="s">
        <v>91</v>
      </c>
      <c r="E116" s="33" t="s">
        <v>332</v>
      </c>
      <c r="F116" s="33"/>
      <c r="G116" s="33"/>
      <c r="H116" s="24">
        <f>H117+H118</f>
        <v>342565.02</v>
      </c>
      <c r="I116" s="24">
        <f>I117+I118</f>
        <v>0</v>
      </c>
      <c r="J116" s="24">
        <f>J117+J118</f>
        <v>0</v>
      </c>
    </row>
    <row r="117" spans="1:10" x14ac:dyDescent="0.2">
      <c r="A117" s="9" t="s">
        <v>446</v>
      </c>
      <c r="B117" s="33" t="s">
        <v>74</v>
      </c>
      <c r="C117" s="33" t="s">
        <v>99</v>
      </c>
      <c r="D117" s="33" t="s">
        <v>91</v>
      </c>
      <c r="E117" s="33" t="s">
        <v>332</v>
      </c>
      <c r="F117" s="33" t="s">
        <v>90</v>
      </c>
      <c r="G117" s="33"/>
      <c r="H117" s="24">
        <v>263106.77</v>
      </c>
      <c r="I117" s="24">
        <v>0</v>
      </c>
      <c r="J117" s="24">
        <v>0</v>
      </c>
    </row>
    <row r="118" spans="1:10" ht="22.5" x14ac:dyDescent="0.2">
      <c r="A118" s="9" t="s">
        <v>448</v>
      </c>
      <c r="B118" s="33" t="s">
        <v>74</v>
      </c>
      <c r="C118" s="33" t="s">
        <v>99</v>
      </c>
      <c r="D118" s="33" t="s">
        <v>91</v>
      </c>
      <c r="E118" s="33" t="s">
        <v>332</v>
      </c>
      <c r="F118" s="33" t="s">
        <v>447</v>
      </c>
      <c r="G118" s="33"/>
      <c r="H118" s="24">
        <v>79458.25</v>
      </c>
      <c r="I118" s="24">
        <v>0</v>
      </c>
      <c r="J118" s="24">
        <v>0</v>
      </c>
    </row>
    <row r="119" spans="1:10" ht="22.5" x14ac:dyDescent="0.2">
      <c r="A119" s="2" t="s">
        <v>611</v>
      </c>
      <c r="B119" s="33" t="s">
        <v>74</v>
      </c>
      <c r="C119" s="33" t="s">
        <v>99</v>
      </c>
      <c r="D119" s="33" t="s">
        <v>91</v>
      </c>
      <c r="E119" s="33" t="s">
        <v>348</v>
      </c>
      <c r="F119" s="33"/>
      <c r="G119" s="33"/>
      <c r="H119" s="24">
        <f>SUM(H120:H124)</f>
        <v>2654700</v>
      </c>
      <c r="I119" s="24">
        <f>SUM(I120:I124)</f>
        <v>2616000</v>
      </c>
      <c r="J119" s="24">
        <f>SUM(J120:J124)</f>
        <v>2138100</v>
      </c>
    </row>
    <row r="120" spans="1:10" x14ac:dyDescent="0.2">
      <c r="A120" s="9" t="s">
        <v>446</v>
      </c>
      <c r="B120" s="33" t="s">
        <v>74</v>
      </c>
      <c r="C120" s="33" t="s">
        <v>99</v>
      </c>
      <c r="D120" s="33" t="s">
        <v>91</v>
      </c>
      <c r="E120" s="33" t="s">
        <v>348</v>
      </c>
      <c r="F120" s="33" t="s">
        <v>90</v>
      </c>
      <c r="G120" s="33" t="s">
        <v>528</v>
      </c>
      <c r="H120" s="25">
        <v>2008200</v>
      </c>
      <c r="I120" s="25">
        <v>1971700</v>
      </c>
      <c r="J120" s="25">
        <v>1580900</v>
      </c>
    </row>
    <row r="121" spans="1:10" ht="22.5" x14ac:dyDescent="0.2">
      <c r="A121" s="9" t="s">
        <v>93</v>
      </c>
      <c r="B121" s="33" t="s">
        <v>74</v>
      </c>
      <c r="C121" s="33" t="s">
        <v>99</v>
      </c>
      <c r="D121" s="33" t="s">
        <v>91</v>
      </c>
      <c r="E121" s="33" t="s">
        <v>348</v>
      </c>
      <c r="F121" s="33" t="s">
        <v>92</v>
      </c>
      <c r="G121" s="33" t="s">
        <v>528</v>
      </c>
      <c r="H121" s="25">
        <v>2000</v>
      </c>
      <c r="I121" s="25">
        <v>2000</v>
      </c>
      <c r="J121" s="25">
        <v>2000</v>
      </c>
    </row>
    <row r="122" spans="1:10" ht="22.5" x14ac:dyDescent="0.2">
      <c r="A122" s="9" t="s">
        <v>448</v>
      </c>
      <c r="B122" s="33" t="s">
        <v>74</v>
      </c>
      <c r="C122" s="33" t="s">
        <v>99</v>
      </c>
      <c r="D122" s="33" t="s">
        <v>91</v>
      </c>
      <c r="E122" s="33" t="s">
        <v>348</v>
      </c>
      <c r="F122" s="33" t="s">
        <v>447</v>
      </c>
      <c r="G122" s="33" t="s">
        <v>528</v>
      </c>
      <c r="H122" s="25">
        <v>520000</v>
      </c>
      <c r="I122" s="25">
        <v>520000</v>
      </c>
      <c r="J122" s="25">
        <v>520000</v>
      </c>
    </row>
    <row r="123" spans="1:10" x14ac:dyDescent="0.2">
      <c r="A123" s="1" t="s">
        <v>195</v>
      </c>
      <c r="B123" s="33" t="s">
        <v>74</v>
      </c>
      <c r="C123" s="33" t="s">
        <v>99</v>
      </c>
      <c r="D123" s="33" t="s">
        <v>91</v>
      </c>
      <c r="E123" s="33" t="s">
        <v>348</v>
      </c>
      <c r="F123" s="33" t="s">
        <v>194</v>
      </c>
      <c r="G123" s="33" t="s">
        <v>528</v>
      </c>
      <c r="H123" s="25">
        <v>1800</v>
      </c>
      <c r="I123" s="25">
        <v>0</v>
      </c>
      <c r="J123" s="25">
        <v>0</v>
      </c>
    </row>
    <row r="124" spans="1:10" x14ac:dyDescent="0.2">
      <c r="A124" s="1" t="s">
        <v>457</v>
      </c>
      <c r="B124" s="33" t="s">
        <v>74</v>
      </c>
      <c r="C124" s="33" t="s">
        <v>99</v>
      </c>
      <c r="D124" s="33" t="s">
        <v>91</v>
      </c>
      <c r="E124" s="33" t="s">
        <v>348</v>
      </c>
      <c r="F124" s="33" t="s">
        <v>94</v>
      </c>
      <c r="G124" s="33" t="s">
        <v>528</v>
      </c>
      <c r="H124" s="25">
        <v>122700</v>
      </c>
      <c r="I124" s="24">
        <v>122300</v>
      </c>
      <c r="J124" s="24">
        <v>35200</v>
      </c>
    </row>
    <row r="125" spans="1:10" ht="22.5" x14ac:dyDescent="0.2">
      <c r="A125" s="1" t="s">
        <v>476</v>
      </c>
      <c r="B125" s="33" t="s">
        <v>74</v>
      </c>
      <c r="C125" s="33" t="s">
        <v>99</v>
      </c>
      <c r="D125" s="33" t="s">
        <v>160</v>
      </c>
      <c r="E125" s="33"/>
      <c r="F125" s="33"/>
      <c r="G125" s="33"/>
      <c r="H125" s="24">
        <f>H126</f>
        <v>998000</v>
      </c>
      <c r="I125" s="24">
        <f>I126</f>
        <v>1230000</v>
      </c>
      <c r="J125" s="24">
        <f>J126</f>
        <v>1230000</v>
      </c>
    </row>
    <row r="126" spans="1:10" x14ac:dyDescent="0.2">
      <c r="A126" s="18" t="s">
        <v>459</v>
      </c>
      <c r="B126" s="33" t="s">
        <v>74</v>
      </c>
      <c r="C126" s="33" t="s">
        <v>99</v>
      </c>
      <c r="D126" s="33" t="s">
        <v>160</v>
      </c>
      <c r="E126" s="33" t="s">
        <v>280</v>
      </c>
      <c r="F126" s="33"/>
      <c r="G126" s="33"/>
      <c r="H126" s="24">
        <f>H127+H129+H132</f>
        <v>998000</v>
      </c>
      <c r="I126" s="24">
        <f>I127+I129+I132</f>
        <v>1230000</v>
      </c>
      <c r="J126" s="24">
        <f>J127+J129+J132</f>
        <v>1230000</v>
      </c>
    </row>
    <row r="127" spans="1:10" ht="22.5" x14ac:dyDescent="0.2">
      <c r="A127" s="1" t="s">
        <v>213</v>
      </c>
      <c r="B127" s="33" t="s">
        <v>74</v>
      </c>
      <c r="C127" s="33" t="s">
        <v>99</v>
      </c>
      <c r="D127" s="33" t="s">
        <v>160</v>
      </c>
      <c r="E127" s="33" t="s">
        <v>349</v>
      </c>
      <c r="F127" s="33"/>
      <c r="G127" s="33"/>
      <c r="H127" s="24">
        <f>H128</f>
        <v>200000</v>
      </c>
      <c r="I127" s="24">
        <f>I128</f>
        <v>200000</v>
      </c>
      <c r="J127" s="24">
        <f>J128</f>
        <v>200000</v>
      </c>
    </row>
    <row r="128" spans="1:10" x14ac:dyDescent="0.2">
      <c r="A128" s="2" t="s">
        <v>21</v>
      </c>
      <c r="B128" s="33" t="s">
        <v>74</v>
      </c>
      <c r="C128" s="33" t="s">
        <v>99</v>
      </c>
      <c r="D128" s="33" t="s">
        <v>160</v>
      </c>
      <c r="E128" s="33" t="s">
        <v>349</v>
      </c>
      <c r="F128" s="33" t="s">
        <v>211</v>
      </c>
      <c r="G128" s="33"/>
      <c r="H128" s="24">
        <v>200000</v>
      </c>
      <c r="I128" s="24">
        <v>200000</v>
      </c>
      <c r="J128" s="24">
        <v>200000</v>
      </c>
    </row>
    <row r="129" spans="1:10" ht="22.5" x14ac:dyDescent="0.2">
      <c r="A129" s="9" t="s">
        <v>452</v>
      </c>
      <c r="B129" s="33" t="s">
        <v>74</v>
      </c>
      <c r="C129" s="33" t="s">
        <v>99</v>
      </c>
      <c r="D129" s="33" t="s">
        <v>160</v>
      </c>
      <c r="E129" s="36" t="s">
        <v>350</v>
      </c>
      <c r="F129" s="33"/>
      <c r="G129" s="33"/>
      <c r="H129" s="24">
        <f>H130+H131</f>
        <v>648000</v>
      </c>
      <c r="I129" s="24">
        <f>I130+I131</f>
        <v>630000</v>
      </c>
      <c r="J129" s="24">
        <f>J130+J131</f>
        <v>630000</v>
      </c>
    </row>
    <row r="130" spans="1:10" x14ac:dyDescent="0.2">
      <c r="A130" s="1" t="s">
        <v>195</v>
      </c>
      <c r="B130" s="33" t="s">
        <v>74</v>
      </c>
      <c r="C130" s="33" t="s">
        <v>99</v>
      </c>
      <c r="D130" s="33" t="s">
        <v>160</v>
      </c>
      <c r="E130" s="36" t="s">
        <v>350</v>
      </c>
      <c r="F130" s="33" t="s">
        <v>194</v>
      </c>
      <c r="G130" s="33"/>
      <c r="H130" s="24">
        <v>250000</v>
      </c>
      <c r="I130" s="24">
        <v>250000</v>
      </c>
      <c r="J130" s="24">
        <v>250000</v>
      </c>
    </row>
    <row r="131" spans="1:10" x14ac:dyDescent="0.2">
      <c r="A131" s="1" t="s">
        <v>457</v>
      </c>
      <c r="B131" s="33" t="s">
        <v>74</v>
      </c>
      <c r="C131" s="33" t="s">
        <v>99</v>
      </c>
      <c r="D131" s="33" t="s">
        <v>160</v>
      </c>
      <c r="E131" s="36" t="s">
        <v>350</v>
      </c>
      <c r="F131" s="33" t="s">
        <v>94</v>
      </c>
      <c r="G131" s="33"/>
      <c r="H131" s="24">
        <v>398000</v>
      </c>
      <c r="I131" s="24">
        <v>380000</v>
      </c>
      <c r="J131" s="24">
        <v>380000</v>
      </c>
    </row>
    <row r="132" spans="1:10" ht="22.5" x14ac:dyDescent="0.2">
      <c r="A132" s="1" t="s">
        <v>352</v>
      </c>
      <c r="B132" s="33" t="s">
        <v>74</v>
      </c>
      <c r="C132" s="33" t="s">
        <v>99</v>
      </c>
      <c r="D132" s="33" t="s">
        <v>160</v>
      </c>
      <c r="E132" s="36" t="s">
        <v>351</v>
      </c>
      <c r="F132" s="33"/>
      <c r="G132" s="33"/>
      <c r="H132" s="24">
        <f>H133</f>
        <v>150000</v>
      </c>
      <c r="I132" s="24">
        <f>I133</f>
        <v>400000</v>
      </c>
      <c r="J132" s="24">
        <f>J133</f>
        <v>400000</v>
      </c>
    </row>
    <row r="133" spans="1:10" x14ac:dyDescent="0.2">
      <c r="A133" s="1" t="s">
        <v>457</v>
      </c>
      <c r="B133" s="33" t="s">
        <v>74</v>
      </c>
      <c r="C133" s="33" t="s">
        <v>99</v>
      </c>
      <c r="D133" s="33" t="s">
        <v>160</v>
      </c>
      <c r="E133" s="36" t="s">
        <v>351</v>
      </c>
      <c r="F133" s="33" t="s">
        <v>94</v>
      </c>
      <c r="G133" s="33"/>
      <c r="H133" s="24">
        <v>150000</v>
      </c>
      <c r="I133" s="24">
        <v>400000</v>
      </c>
      <c r="J133" s="24">
        <v>400000</v>
      </c>
    </row>
    <row r="134" spans="1:10" x14ac:dyDescent="0.2">
      <c r="A134" s="2" t="s">
        <v>105</v>
      </c>
      <c r="B134" s="33" t="s">
        <v>74</v>
      </c>
      <c r="C134" s="33" t="s">
        <v>91</v>
      </c>
      <c r="D134" s="33" t="s">
        <v>86</v>
      </c>
      <c r="E134" s="33"/>
      <c r="F134" s="33"/>
      <c r="G134" s="33"/>
      <c r="H134" s="24">
        <f>H135+H146+H150+H174+H178</f>
        <v>189336335.99000001</v>
      </c>
      <c r="I134" s="24">
        <f>I135+I146+I150+I174+I178</f>
        <v>104735600</v>
      </c>
      <c r="J134" s="24">
        <f>J135+J146+J150+J174+J178</f>
        <v>111038400</v>
      </c>
    </row>
    <row r="135" spans="1:10" x14ac:dyDescent="0.2">
      <c r="A135" s="2" t="s">
        <v>107</v>
      </c>
      <c r="B135" s="33" t="s">
        <v>74</v>
      </c>
      <c r="C135" s="33" t="s">
        <v>106</v>
      </c>
      <c r="D135" s="33" t="s">
        <v>85</v>
      </c>
      <c r="E135" s="33"/>
      <c r="F135" s="33"/>
      <c r="G135" s="33"/>
      <c r="H135" s="24">
        <f>H136+H143</f>
        <v>465068.18</v>
      </c>
      <c r="I135" s="24">
        <f>I136+I143</f>
        <v>391400</v>
      </c>
      <c r="J135" s="24">
        <f>J136+J143</f>
        <v>391400</v>
      </c>
    </row>
    <row r="136" spans="1:10" ht="22.5" x14ac:dyDescent="0.2">
      <c r="A136" s="1" t="s">
        <v>536</v>
      </c>
      <c r="B136" s="33" t="s">
        <v>74</v>
      </c>
      <c r="C136" s="33" t="s">
        <v>106</v>
      </c>
      <c r="D136" s="33" t="s">
        <v>85</v>
      </c>
      <c r="E136" s="33" t="s">
        <v>328</v>
      </c>
      <c r="F136" s="33"/>
      <c r="G136" s="33"/>
      <c r="H136" s="24">
        <f>H137+H141</f>
        <v>405400</v>
      </c>
      <c r="I136" s="24">
        <f>I137+I141</f>
        <v>391400</v>
      </c>
      <c r="J136" s="24">
        <f>J137+J141</f>
        <v>391400</v>
      </c>
    </row>
    <row r="137" spans="1:10" x14ac:dyDescent="0.2">
      <c r="A137" s="2" t="s">
        <v>612</v>
      </c>
      <c r="B137" s="33" t="s">
        <v>74</v>
      </c>
      <c r="C137" s="33" t="s">
        <v>106</v>
      </c>
      <c r="D137" s="33" t="s">
        <v>85</v>
      </c>
      <c r="E137" s="33" t="s">
        <v>613</v>
      </c>
      <c r="F137" s="33"/>
      <c r="G137" s="33"/>
      <c r="H137" s="24">
        <f>H138+H139+H140</f>
        <v>391400</v>
      </c>
      <c r="I137" s="24">
        <f>I138+I139+I140</f>
        <v>391400</v>
      </c>
      <c r="J137" s="24">
        <f>J138+J139+J140</f>
        <v>391400</v>
      </c>
    </row>
    <row r="138" spans="1:10" x14ac:dyDescent="0.2">
      <c r="A138" s="9" t="s">
        <v>446</v>
      </c>
      <c r="B138" s="33" t="s">
        <v>74</v>
      </c>
      <c r="C138" s="33" t="s">
        <v>91</v>
      </c>
      <c r="D138" s="33" t="s">
        <v>85</v>
      </c>
      <c r="E138" s="33" t="s">
        <v>613</v>
      </c>
      <c r="F138" s="33" t="s">
        <v>90</v>
      </c>
      <c r="G138" s="33" t="s">
        <v>220</v>
      </c>
      <c r="H138" s="25">
        <v>323971.38</v>
      </c>
      <c r="I138" s="25">
        <v>330740</v>
      </c>
      <c r="J138" s="25">
        <v>330740</v>
      </c>
    </row>
    <row r="139" spans="1:10" ht="22.5" x14ac:dyDescent="0.2">
      <c r="A139" s="9" t="s">
        <v>448</v>
      </c>
      <c r="B139" s="33" t="s">
        <v>74</v>
      </c>
      <c r="C139" s="33" t="s">
        <v>91</v>
      </c>
      <c r="D139" s="33" t="s">
        <v>85</v>
      </c>
      <c r="E139" s="33" t="s">
        <v>613</v>
      </c>
      <c r="F139" s="33" t="s">
        <v>447</v>
      </c>
      <c r="G139" s="33" t="s">
        <v>220</v>
      </c>
      <c r="H139" s="25">
        <v>65660</v>
      </c>
      <c r="I139" s="25">
        <v>60660</v>
      </c>
      <c r="J139" s="25">
        <v>60660</v>
      </c>
    </row>
    <row r="140" spans="1:10" x14ac:dyDescent="0.2">
      <c r="A140" s="1" t="s">
        <v>457</v>
      </c>
      <c r="B140" s="33" t="s">
        <v>74</v>
      </c>
      <c r="C140" s="33" t="s">
        <v>91</v>
      </c>
      <c r="D140" s="33" t="s">
        <v>85</v>
      </c>
      <c r="E140" s="33" t="s">
        <v>613</v>
      </c>
      <c r="F140" s="33" t="s">
        <v>94</v>
      </c>
      <c r="G140" s="33" t="s">
        <v>220</v>
      </c>
      <c r="H140" s="25">
        <v>1768.62</v>
      </c>
      <c r="I140" s="25">
        <v>0</v>
      </c>
      <c r="J140" s="25">
        <v>0</v>
      </c>
    </row>
    <row r="141" spans="1:10" x14ac:dyDescent="0.2">
      <c r="A141" s="18" t="s">
        <v>45</v>
      </c>
      <c r="B141" s="33" t="s">
        <v>74</v>
      </c>
      <c r="C141" s="33" t="s">
        <v>106</v>
      </c>
      <c r="D141" s="33" t="s">
        <v>85</v>
      </c>
      <c r="E141" s="33" t="s">
        <v>613</v>
      </c>
      <c r="F141" s="33"/>
      <c r="G141" s="33"/>
      <c r="H141" s="24">
        <f>H142</f>
        <v>14000</v>
      </c>
      <c r="I141" s="24">
        <f>I142</f>
        <v>0</v>
      </c>
      <c r="J141" s="24">
        <f>J142</f>
        <v>0</v>
      </c>
    </row>
    <row r="142" spans="1:10" x14ac:dyDescent="0.2">
      <c r="A142" s="18" t="s">
        <v>457</v>
      </c>
      <c r="B142" s="33" t="s">
        <v>74</v>
      </c>
      <c r="C142" s="33" t="s">
        <v>106</v>
      </c>
      <c r="D142" s="33" t="s">
        <v>85</v>
      </c>
      <c r="E142" s="39" t="s">
        <v>353</v>
      </c>
      <c r="F142" s="33" t="s">
        <v>94</v>
      </c>
      <c r="G142" s="33"/>
      <c r="H142" s="24">
        <v>14000</v>
      </c>
      <c r="I142" s="24">
        <v>0</v>
      </c>
      <c r="J142" s="24">
        <v>0</v>
      </c>
    </row>
    <row r="143" spans="1:10" x14ac:dyDescent="0.2">
      <c r="A143" s="18" t="s">
        <v>459</v>
      </c>
      <c r="B143" s="33" t="s">
        <v>74</v>
      </c>
      <c r="C143" s="33" t="s">
        <v>106</v>
      </c>
      <c r="D143" s="33" t="s">
        <v>85</v>
      </c>
      <c r="E143" s="33" t="s">
        <v>280</v>
      </c>
      <c r="F143" s="33"/>
      <c r="G143" s="33"/>
      <c r="H143" s="24">
        <f>H144+H145</f>
        <v>59668.18</v>
      </c>
      <c r="I143" s="24">
        <f>I144+I145</f>
        <v>0</v>
      </c>
      <c r="J143" s="24">
        <f>J144+J145</f>
        <v>0</v>
      </c>
    </row>
    <row r="144" spans="1:10" x14ac:dyDescent="0.2">
      <c r="A144" s="9" t="s">
        <v>446</v>
      </c>
      <c r="B144" s="33" t="s">
        <v>74</v>
      </c>
      <c r="C144" s="33" t="s">
        <v>106</v>
      </c>
      <c r="D144" s="33" t="s">
        <v>85</v>
      </c>
      <c r="E144" s="33" t="s">
        <v>280</v>
      </c>
      <c r="F144" s="33" t="s">
        <v>90</v>
      </c>
      <c r="G144" s="33"/>
      <c r="H144" s="24">
        <v>45828.08</v>
      </c>
      <c r="I144" s="24">
        <v>0</v>
      </c>
      <c r="J144" s="24">
        <v>0</v>
      </c>
    </row>
    <row r="145" spans="1:31" ht="22.5" x14ac:dyDescent="0.2">
      <c r="A145" s="9" t="s">
        <v>448</v>
      </c>
      <c r="B145" s="33" t="s">
        <v>74</v>
      </c>
      <c r="C145" s="33" t="s">
        <v>106</v>
      </c>
      <c r="D145" s="33" t="s">
        <v>85</v>
      </c>
      <c r="E145" s="33" t="s">
        <v>280</v>
      </c>
      <c r="F145" s="33" t="s">
        <v>447</v>
      </c>
      <c r="G145" s="33"/>
      <c r="H145" s="24">
        <v>13840.1</v>
      </c>
      <c r="I145" s="24">
        <v>0</v>
      </c>
      <c r="J145" s="24">
        <v>0</v>
      </c>
    </row>
    <row r="146" spans="1:31" x14ac:dyDescent="0.2">
      <c r="A146" s="1" t="s">
        <v>109</v>
      </c>
      <c r="B146" s="33" t="s">
        <v>74</v>
      </c>
      <c r="C146" s="33" t="s">
        <v>91</v>
      </c>
      <c r="D146" s="33" t="s">
        <v>108</v>
      </c>
      <c r="E146" s="33"/>
      <c r="F146" s="33"/>
      <c r="G146" s="33"/>
      <c r="H146" s="24">
        <f>H147</f>
        <v>894300</v>
      </c>
      <c r="I146" s="24">
        <f>I147</f>
        <v>1026200</v>
      </c>
      <c r="J146" s="24">
        <f>J147</f>
        <v>1067300</v>
      </c>
    </row>
    <row r="147" spans="1:31" ht="22.5" x14ac:dyDescent="0.2">
      <c r="A147" s="1" t="s">
        <v>533</v>
      </c>
      <c r="B147" s="33" t="s">
        <v>74</v>
      </c>
      <c r="C147" s="33" t="s">
        <v>91</v>
      </c>
      <c r="D147" s="33" t="s">
        <v>108</v>
      </c>
      <c r="E147" s="33" t="s">
        <v>292</v>
      </c>
      <c r="F147" s="33"/>
      <c r="G147" s="33"/>
      <c r="H147" s="24">
        <f>H151+H153+H148</f>
        <v>894300</v>
      </c>
      <c r="I147" s="24">
        <f>I151+I153+I148</f>
        <v>1026200</v>
      </c>
      <c r="J147" s="24">
        <f>J151+J153+J148</f>
        <v>1067300</v>
      </c>
    </row>
    <row r="148" spans="1:31" ht="33.75" x14ac:dyDescent="0.2">
      <c r="A148" s="9" t="s">
        <v>614</v>
      </c>
      <c r="B148" s="33" t="s">
        <v>74</v>
      </c>
      <c r="C148" s="33" t="s">
        <v>91</v>
      </c>
      <c r="D148" s="33" t="s">
        <v>108</v>
      </c>
      <c r="E148" s="33" t="s">
        <v>615</v>
      </c>
      <c r="F148" s="33"/>
      <c r="G148" s="33"/>
      <c r="H148" s="25">
        <f>H149</f>
        <v>654200</v>
      </c>
      <c r="I148" s="25">
        <f>I149</f>
        <v>654200</v>
      </c>
      <c r="J148" s="25">
        <f>J149</f>
        <v>654200</v>
      </c>
    </row>
    <row r="149" spans="1:31" x14ac:dyDescent="0.2">
      <c r="A149" s="1" t="s">
        <v>457</v>
      </c>
      <c r="B149" s="33" t="s">
        <v>74</v>
      </c>
      <c r="C149" s="33" t="s">
        <v>91</v>
      </c>
      <c r="D149" s="33" t="s">
        <v>108</v>
      </c>
      <c r="E149" s="33" t="s">
        <v>615</v>
      </c>
      <c r="F149" s="33" t="s">
        <v>94</v>
      </c>
      <c r="G149" s="33" t="s">
        <v>220</v>
      </c>
      <c r="H149" s="25">
        <v>654200</v>
      </c>
      <c r="I149" s="25">
        <v>654200</v>
      </c>
      <c r="J149" s="25">
        <v>654200</v>
      </c>
    </row>
    <row r="150" spans="1:31" x14ac:dyDescent="0.2">
      <c r="A150" s="1" t="s">
        <v>190</v>
      </c>
      <c r="B150" s="33" t="s">
        <v>74</v>
      </c>
      <c r="C150" s="33" t="s">
        <v>91</v>
      </c>
      <c r="D150" s="33" t="s">
        <v>110</v>
      </c>
      <c r="E150" s="33"/>
      <c r="F150" s="33"/>
      <c r="G150" s="33"/>
      <c r="H150" s="24">
        <f>H156+H168+H171</f>
        <v>182823101.19999999</v>
      </c>
      <c r="I150" s="24">
        <f>I156+I168+I171</f>
        <v>98643000</v>
      </c>
      <c r="J150" s="24">
        <f>J156+J168+J171</f>
        <v>105554700</v>
      </c>
    </row>
    <row r="151" spans="1:31" x14ac:dyDescent="0.2">
      <c r="A151" s="1" t="s">
        <v>329</v>
      </c>
      <c r="B151" s="33" t="s">
        <v>74</v>
      </c>
      <c r="C151" s="33" t="s">
        <v>91</v>
      </c>
      <c r="D151" s="33" t="s">
        <v>108</v>
      </c>
      <c r="E151" s="33" t="s">
        <v>354</v>
      </c>
      <c r="F151" s="33"/>
      <c r="G151" s="33"/>
      <c r="H151" s="24">
        <f>H152</f>
        <v>1000</v>
      </c>
      <c r="I151" s="24">
        <f>I152</f>
        <v>1000</v>
      </c>
      <c r="J151" s="24">
        <f>J152</f>
        <v>1000</v>
      </c>
    </row>
    <row r="152" spans="1:31" x14ac:dyDescent="0.2">
      <c r="A152" s="1" t="s">
        <v>457</v>
      </c>
      <c r="B152" s="33" t="s">
        <v>74</v>
      </c>
      <c r="C152" s="33" t="s">
        <v>91</v>
      </c>
      <c r="D152" s="33" t="s">
        <v>108</v>
      </c>
      <c r="E152" s="33" t="s">
        <v>354</v>
      </c>
      <c r="F152" s="33" t="s">
        <v>94</v>
      </c>
      <c r="G152" s="33"/>
      <c r="H152" s="24">
        <v>1000</v>
      </c>
      <c r="I152" s="24">
        <v>1000</v>
      </c>
      <c r="J152" s="24">
        <v>1000</v>
      </c>
    </row>
    <row r="153" spans="1:31" ht="22.5" x14ac:dyDescent="0.2">
      <c r="A153" s="18" t="s">
        <v>330</v>
      </c>
      <c r="B153" s="33" t="s">
        <v>74</v>
      </c>
      <c r="C153" s="33" t="s">
        <v>91</v>
      </c>
      <c r="D153" s="33" t="s">
        <v>108</v>
      </c>
      <c r="E153" s="33" t="s">
        <v>355</v>
      </c>
      <c r="F153" s="33"/>
      <c r="G153" s="33"/>
      <c r="H153" s="24">
        <f>H154+H155</f>
        <v>239100</v>
      </c>
      <c r="I153" s="24">
        <f>I154+I155</f>
        <v>371000</v>
      </c>
      <c r="J153" s="24">
        <f>J154+J155</f>
        <v>412100</v>
      </c>
    </row>
    <row r="154" spans="1:31" x14ac:dyDescent="0.2">
      <c r="A154" s="18" t="s">
        <v>458</v>
      </c>
      <c r="B154" s="33" t="s">
        <v>74</v>
      </c>
      <c r="C154" s="33" t="s">
        <v>91</v>
      </c>
      <c r="D154" s="33" t="s">
        <v>108</v>
      </c>
      <c r="E154" s="33" t="s">
        <v>355</v>
      </c>
      <c r="F154" s="33" t="s">
        <v>94</v>
      </c>
      <c r="G154" s="33"/>
      <c r="H154" s="24">
        <v>1000</v>
      </c>
      <c r="I154" s="24">
        <v>1000</v>
      </c>
      <c r="J154" s="24">
        <v>1000</v>
      </c>
    </row>
    <row r="155" spans="1:31" x14ac:dyDescent="0.2">
      <c r="A155" s="18" t="s">
        <v>458</v>
      </c>
      <c r="B155" s="33" t="s">
        <v>74</v>
      </c>
      <c r="C155" s="33" t="s">
        <v>91</v>
      </c>
      <c r="D155" s="33" t="s">
        <v>108</v>
      </c>
      <c r="E155" s="33" t="s">
        <v>355</v>
      </c>
      <c r="F155" s="33" t="s">
        <v>94</v>
      </c>
      <c r="G155" s="33" t="s">
        <v>220</v>
      </c>
      <c r="H155" s="25">
        <v>238100</v>
      </c>
      <c r="I155" s="25">
        <v>370000</v>
      </c>
      <c r="J155" s="25">
        <v>411100</v>
      </c>
    </row>
    <row r="156" spans="1:31" ht="22.5" x14ac:dyDescent="0.2">
      <c r="A156" s="19" t="s">
        <v>532</v>
      </c>
      <c r="B156" s="33" t="s">
        <v>74</v>
      </c>
      <c r="C156" s="33" t="s">
        <v>91</v>
      </c>
      <c r="D156" s="33" t="s">
        <v>110</v>
      </c>
      <c r="E156" s="33" t="s">
        <v>32</v>
      </c>
      <c r="F156" s="33"/>
      <c r="G156" s="33"/>
      <c r="H156" s="24">
        <f>H157+H160+H162+H165</f>
        <v>146296414.38999999</v>
      </c>
      <c r="I156" s="24">
        <f>I157+I160+I162+I165</f>
        <v>73703200</v>
      </c>
      <c r="J156" s="24">
        <f>J157+J160+J162+J165</f>
        <v>82554700</v>
      </c>
    </row>
    <row r="157" spans="1:31" ht="22.5" x14ac:dyDescent="0.2">
      <c r="A157" s="19" t="s">
        <v>712</v>
      </c>
      <c r="B157" s="33" t="s">
        <v>74</v>
      </c>
      <c r="C157" s="33" t="s">
        <v>91</v>
      </c>
      <c r="D157" s="33" t="s">
        <v>110</v>
      </c>
      <c r="E157" s="33" t="s">
        <v>711</v>
      </c>
      <c r="F157" s="33"/>
      <c r="G157" s="33"/>
      <c r="H157" s="24">
        <f>H158+H159</f>
        <v>13163712.539999999</v>
      </c>
      <c r="I157" s="24">
        <f>I158+I159</f>
        <v>0</v>
      </c>
      <c r="J157" s="24">
        <f>J158+J159</f>
        <v>0</v>
      </c>
      <c r="K157" s="24">
        <f t="shared" ref="K157:AE157" si="11">K158</f>
        <v>0</v>
      </c>
      <c r="L157" s="24">
        <f t="shared" si="11"/>
        <v>0</v>
      </c>
      <c r="M157" s="24">
        <f t="shared" si="11"/>
        <v>0</v>
      </c>
      <c r="N157" s="24">
        <f t="shared" si="11"/>
        <v>0</v>
      </c>
      <c r="O157" s="24">
        <f t="shared" si="11"/>
        <v>0</v>
      </c>
      <c r="P157" s="24">
        <f t="shared" si="11"/>
        <v>0</v>
      </c>
      <c r="Q157" s="24">
        <f t="shared" si="11"/>
        <v>0</v>
      </c>
      <c r="R157" s="24">
        <f t="shared" si="11"/>
        <v>0</v>
      </c>
      <c r="S157" s="24">
        <f t="shared" si="11"/>
        <v>0</v>
      </c>
      <c r="T157" s="24">
        <f t="shared" si="11"/>
        <v>0</v>
      </c>
      <c r="U157" s="24">
        <f t="shared" si="11"/>
        <v>0</v>
      </c>
      <c r="V157" s="24">
        <f t="shared" si="11"/>
        <v>0</v>
      </c>
      <c r="W157" s="24">
        <f t="shared" si="11"/>
        <v>0</v>
      </c>
      <c r="X157" s="24">
        <f t="shared" si="11"/>
        <v>0</v>
      </c>
      <c r="Y157" s="24">
        <f t="shared" si="11"/>
        <v>0</v>
      </c>
      <c r="Z157" s="24">
        <f t="shared" si="11"/>
        <v>0</v>
      </c>
      <c r="AA157" s="24">
        <f t="shared" si="11"/>
        <v>0</v>
      </c>
      <c r="AB157" s="24">
        <f t="shared" si="11"/>
        <v>0</v>
      </c>
      <c r="AC157" s="24">
        <f t="shared" si="11"/>
        <v>0</v>
      </c>
      <c r="AD157" s="24">
        <f t="shared" si="11"/>
        <v>0</v>
      </c>
      <c r="AE157" s="24">
        <f t="shared" si="11"/>
        <v>0</v>
      </c>
    </row>
    <row r="158" spans="1:31" x14ac:dyDescent="0.2">
      <c r="A158" s="1" t="s">
        <v>457</v>
      </c>
      <c r="B158" s="33" t="s">
        <v>74</v>
      </c>
      <c r="C158" s="33" t="s">
        <v>91</v>
      </c>
      <c r="D158" s="33" t="s">
        <v>110</v>
      </c>
      <c r="E158" s="33" t="s">
        <v>711</v>
      </c>
      <c r="F158" s="33" t="s">
        <v>94</v>
      </c>
      <c r="G158" s="33"/>
      <c r="H158" s="24">
        <v>16000</v>
      </c>
      <c r="I158" s="24">
        <v>0</v>
      </c>
      <c r="J158" s="24">
        <v>0</v>
      </c>
    </row>
    <row r="159" spans="1:31" ht="22.5" x14ac:dyDescent="0.2">
      <c r="A159" s="1" t="s">
        <v>204</v>
      </c>
      <c r="B159" s="33" t="s">
        <v>74</v>
      </c>
      <c r="C159" s="33" t="s">
        <v>91</v>
      </c>
      <c r="D159" s="33" t="s">
        <v>110</v>
      </c>
      <c r="E159" s="33" t="s">
        <v>711</v>
      </c>
      <c r="F159" s="33" t="s">
        <v>203</v>
      </c>
      <c r="G159" s="33"/>
      <c r="H159" s="24">
        <v>13147712.539999999</v>
      </c>
      <c r="I159" s="24">
        <v>0</v>
      </c>
      <c r="J159" s="24">
        <v>0</v>
      </c>
    </row>
    <row r="160" spans="1:31" ht="22.5" x14ac:dyDescent="0.2">
      <c r="A160" s="1" t="s">
        <v>714</v>
      </c>
      <c r="B160" s="33" t="s">
        <v>74</v>
      </c>
      <c r="C160" s="33" t="s">
        <v>91</v>
      </c>
      <c r="D160" s="33" t="s">
        <v>110</v>
      </c>
      <c r="E160" s="33" t="s">
        <v>713</v>
      </c>
      <c r="F160" s="33"/>
      <c r="G160" s="33"/>
      <c r="H160" s="24">
        <f>H161</f>
        <v>12000</v>
      </c>
      <c r="I160" s="24">
        <f>I161</f>
        <v>0</v>
      </c>
      <c r="J160" s="24">
        <f>J161</f>
        <v>0</v>
      </c>
    </row>
    <row r="161" spans="1:10" x14ac:dyDescent="0.2">
      <c r="A161" s="1" t="s">
        <v>457</v>
      </c>
      <c r="B161" s="33" t="s">
        <v>74</v>
      </c>
      <c r="C161" s="33" t="s">
        <v>91</v>
      </c>
      <c r="D161" s="33" t="s">
        <v>110</v>
      </c>
      <c r="E161" s="33" t="s">
        <v>713</v>
      </c>
      <c r="F161" s="33" t="s">
        <v>94</v>
      </c>
      <c r="G161" s="33"/>
      <c r="H161" s="24">
        <v>12000</v>
      </c>
      <c r="I161" s="24">
        <v>0</v>
      </c>
      <c r="J161" s="24">
        <v>0</v>
      </c>
    </row>
    <row r="162" spans="1:10" x14ac:dyDescent="0.2">
      <c r="A162" s="2" t="s">
        <v>616</v>
      </c>
      <c r="B162" s="33" t="s">
        <v>74</v>
      </c>
      <c r="C162" s="33" t="s">
        <v>91</v>
      </c>
      <c r="D162" s="33" t="s">
        <v>110</v>
      </c>
      <c r="E162" s="33" t="s">
        <v>357</v>
      </c>
      <c r="F162" s="33"/>
      <c r="G162" s="33"/>
      <c r="H162" s="24">
        <f>H163+H164</f>
        <v>47609699.789999999</v>
      </c>
      <c r="I162" s="24">
        <f>I163+I164</f>
        <v>1470000</v>
      </c>
      <c r="J162" s="24">
        <f>J163+J164</f>
        <v>1470000</v>
      </c>
    </row>
    <row r="163" spans="1:10" ht="22.5" x14ac:dyDescent="0.2">
      <c r="A163" s="2" t="s">
        <v>204</v>
      </c>
      <c r="B163" s="33" t="s">
        <v>74</v>
      </c>
      <c r="C163" s="33" t="s">
        <v>91</v>
      </c>
      <c r="D163" s="33" t="s">
        <v>110</v>
      </c>
      <c r="E163" s="33" t="s">
        <v>357</v>
      </c>
      <c r="F163" s="33" t="s">
        <v>203</v>
      </c>
      <c r="G163" s="33"/>
      <c r="H163" s="24">
        <v>3366899.79</v>
      </c>
      <c r="I163" s="24">
        <v>1470000</v>
      </c>
      <c r="J163" s="24">
        <v>1470000</v>
      </c>
    </row>
    <row r="164" spans="1:10" ht="22.5" x14ac:dyDescent="0.2">
      <c r="A164" s="2" t="s">
        <v>204</v>
      </c>
      <c r="B164" s="33" t="s">
        <v>74</v>
      </c>
      <c r="C164" s="33" t="s">
        <v>91</v>
      </c>
      <c r="D164" s="33" t="s">
        <v>110</v>
      </c>
      <c r="E164" s="33" t="s">
        <v>357</v>
      </c>
      <c r="F164" s="33" t="s">
        <v>203</v>
      </c>
      <c r="G164" s="33" t="s">
        <v>220</v>
      </c>
      <c r="H164" s="24">
        <v>44242800</v>
      </c>
      <c r="I164" s="24">
        <v>0</v>
      </c>
      <c r="J164" s="24">
        <v>0</v>
      </c>
    </row>
    <row r="165" spans="1:10" ht="22.5" x14ac:dyDescent="0.2">
      <c r="A165" s="46" t="s">
        <v>617</v>
      </c>
      <c r="B165" s="33" t="s">
        <v>74</v>
      </c>
      <c r="C165" s="33" t="s">
        <v>91</v>
      </c>
      <c r="D165" s="33" t="s">
        <v>110</v>
      </c>
      <c r="E165" s="33" t="s">
        <v>358</v>
      </c>
      <c r="F165" s="33"/>
      <c r="G165" s="33"/>
      <c r="H165" s="24">
        <f>H166+H167</f>
        <v>85511002.060000002</v>
      </c>
      <c r="I165" s="24">
        <f>I166+I167</f>
        <v>72233200</v>
      </c>
      <c r="J165" s="24">
        <f>J166+J167</f>
        <v>81084700</v>
      </c>
    </row>
    <row r="166" spans="1:10" x14ac:dyDescent="0.2">
      <c r="A166" s="1" t="s">
        <v>457</v>
      </c>
      <c r="B166" s="33" t="s">
        <v>74</v>
      </c>
      <c r="C166" s="33" t="s">
        <v>91</v>
      </c>
      <c r="D166" s="33" t="s">
        <v>110</v>
      </c>
      <c r="E166" s="33" t="s">
        <v>358</v>
      </c>
      <c r="F166" s="33" t="s">
        <v>94</v>
      </c>
      <c r="G166" s="33"/>
      <c r="H166" s="24">
        <v>5918902.0599999996</v>
      </c>
      <c r="I166" s="24">
        <v>500000</v>
      </c>
      <c r="J166" s="24">
        <v>500000</v>
      </c>
    </row>
    <row r="167" spans="1:10" x14ac:dyDescent="0.2">
      <c r="A167" s="1" t="s">
        <v>457</v>
      </c>
      <c r="B167" s="33" t="s">
        <v>74</v>
      </c>
      <c r="C167" s="33" t="s">
        <v>91</v>
      </c>
      <c r="D167" s="33" t="s">
        <v>110</v>
      </c>
      <c r="E167" s="33" t="s">
        <v>358</v>
      </c>
      <c r="F167" s="33" t="s">
        <v>94</v>
      </c>
      <c r="G167" s="33" t="s">
        <v>220</v>
      </c>
      <c r="H167" s="25">
        <v>79592100</v>
      </c>
      <c r="I167" s="25">
        <v>71733200</v>
      </c>
      <c r="J167" s="25">
        <v>80584700</v>
      </c>
    </row>
    <row r="168" spans="1:10" ht="22.5" x14ac:dyDescent="0.2">
      <c r="A168" s="19" t="s">
        <v>474</v>
      </c>
      <c r="B168" s="33" t="s">
        <v>74</v>
      </c>
      <c r="C168" s="33" t="s">
        <v>91</v>
      </c>
      <c r="D168" s="33" t="s">
        <v>110</v>
      </c>
      <c r="E168" s="33" t="s">
        <v>291</v>
      </c>
      <c r="F168" s="33"/>
      <c r="G168" s="33"/>
      <c r="H168" s="25">
        <f t="shared" ref="H168:J169" si="12">H169</f>
        <v>3489800</v>
      </c>
      <c r="I168" s="25">
        <f t="shared" si="12"/>
        <v>3939800</v>
      </c>
      <c r="J168" s="25">
        <f t="shared" si="12"/>
        <v>0</v>
      </c>
    </row>
    <row r="169" spans="1:10" ht="45" x14ac:dyDescent="0.2">
      <c r="A169" s="44" t="s">
        <v>481</v>
      </c>
      <c r="B169" s="33" t="s">
        <v>74</v>
      </c>
      <c r="C169" s="33" t="s">
        <v>91</v>
      </c>
      <c r="D169" s="33" t="s">
        <v>110</v>
      </c>
      <c r="E169" s="33" t="s">
        <v>480</v>
      </c>
      <c r="F169" s="33"/>
      <c r="G169" s="33"/>
      <c r="H169" s="25">
        <f t="shared" si="12"/>
        <v>3489800</v>
      </c>
      <c r="I169" s="25">
        <f t="shared" si="12"/>
        <v>3939800</v>
      </c>
      <c r="J169" s="25">
        <f t="shared" si="12"/>
        <v>0</v>
      </c>
    </row>
    <row r="170" spans="1:10" x14ac:dyDescent="0.2">
      <c r="A170" s="2" t="s">
        <v>21</v>
      </c>
      <c r="B170" s="33" t="s">
        <v>74</v>
      </c>
      <c r="C170" s="33" t="s">
        <v>91</v>
      </c>
      <c r="D170" s="33" t="s">
        <v>110</v>
      </c>
      <c r="E170" s="33" t="s">
        <v>480</v>
      </c>
      <c r="F170" s="33" t="s">
        <v>211</v>
      </c>
      <c r="G170" s="33"/>
      <c r="H170" s="25">
        <v>3489800</v>
      </c>
      <c r="I170" s="25">
        <v>3939800</v>
      </c>
      <c r="J170" s="25">
        <v>0</v>
      </c>
    </row>
    <row r="171" spans="1:10" x14ac:dyDescent="0.2">
      <c r="A171" s="18" t="s">
        <v>459</v>
      </c>
      <c r="B171" s="33" t="s">
        <v>74</v>
      </c>
      <c r="C171" s="33" t="s">
        <v>91</v>
      </c>
      <c r="D171" s="33" t="s">
        <v>110</v>
      </c>
      <c r="E171" s="33" t="s">
        <v>280</v>
      </c>
      <c r="F171" s="33"/>
      <c r="G171" s="33"/>
      <c r="H171" s="25">
        <f t="shared" ref="H171:J172" si="13">H172</f>
        <v>33036886.809999999</v>
      </c>
      <c r="I171" s="25">
        <f t="shared" si="13"/>
        <v>21000000</v>
      </c>
      <c r="J171" s="25">
        <f t="shared" si="13"/>
        <v>23000000</v>
      </c>
    </row>
    <row r="172" spans="1:10" ht="33.75" x14ac:dyDescent="0.2">
      <c r="A172" s="1" t="s">
        <v>214</v>
      </c>
      <c r="B172" s="33" t="s">
        <v>74</v>
      </c>
      <c r="C172" s="33" t="s">
        <v>91</v>
      </c>
      <c r="D172" s="33" t="s">
        <v>110</v>
      </c>
      <c r="E172" s="33" t="s">
        <v>356</v>
      </c>
      <c r="F172" s="33"/>
      <c r="G172" s="33"/>
      <c r="H172" s="24">
        <f t="shared" si="13"/>
        <v>33036886.809999999</v>
      </c>
      <c r="I172" s="24">
        <f t="shared" si="13"/>
        <v>21000000</v>
      </c>
      <c r="J172" s="24">
        <f t="shared" si="13"/>
        <v>23000000</v>
      </c>
    </row>
    <row r="173" spans="1:10" x14ac:dyDescent="0.2">
      <c r="A173" s="2" t="s">
        <v>21</v>
      </c>
      <c r="B173" s="33" t="s">
        <v>74</v>
      </c>
      <c r="C173" s="33" t="s">
        <v>91</v>
      </c>
      <c r="D173" s="33" t="s">
        <v>110</v>
      </c>
      <c r="E173" s="33" t="s">
        <v>356</v>
      </c>
      <c r="F173" s="33" t="s">
        <v>211</v>
      </c>
      <c r="G173" s="33"/>
      <c r="H173" s="24">
        <v>33036886.809999999</v>
      </c>
      <c r="I173" s="25">
        <v>21000000</v>
      </c>
      <c r="J173" s="25">
        <v>23000000</v>
      </c>
    </row>
    <row r="174" spans="1:10" x14ac:dyDescent="0.2">
      <c r="A174" s="2" t="s">
        <v>359</v>
      </c>
      <c r="B174" s="33" t="s">
        <v>74</v>
      </c>
      <c r="C174" s="33" t="s">
        <v>91</v>
      </c>
      <c r="D174" s="33" t="s">
        <v>160</v>
      </c>
      <c r="E174" s="40"/>
      <c r="F174" s="33"/>
      <c r="G174" s="33"/>
      <c r="H174" s="24">
        <f t="shared" ref="H174:J176" si="14">H175</f>
        <v>3925000</v>
      </c>
      <c r="I174" s="24">
        <f t="shared" si="14"/>
        <v>4575000</v>
      </c>
      <c r="J174" s="24">
        <f t="shared" si="14"/>
        <v>3925000</v>
      </c>
    </row>
    <row r="175" spans="1:10" ht="22.5" x14ac:dyDescent="0.2">
      <c r="A175" s="2" t="s">
        <v>530</v>
      </c>
      <c r="B175" s="33" t="s">
        <v>74</v>
      </c>
      <c r="C175" s="33" t="s">
        <v>91</v>
      </c>
      <c r="D175" s="33" t="s">
        <v>160</v>
      </c>
      <c r="E175" s="33" t="s">
        <v>125</v>
      </c>
      <c r="F175" s="33"/>
      <c r="G175" s="33"/>
      <c r="H175" s="24">
        <f t="shared" si="14"/>
        <v>3925000</v>
      </c>
      <c r="I175" s="24">
        <f t="shared" si="14"/>
        <v>4575000</v>
      </c>
      <c r="J175" s="24">
        <f t="shared" si="14"/>
        <v>3925000</v>
      </c>
    </row>
    <row r="176" spans="1:10" x14ac:dyDescent="0.2">
      <c r="A176" s="2" t="s">
        <v>140</v>
      </c>
      <c r="B176" s="33" t="s">
        <v>74</v>
      </c>
      <c r="C176" s="33" t="s">
        <v>91</v>
      </c>
      <c r="D176" s="33" t="s">
        <v>160</v>
      </c>
      <c r="E176" s="33" t="s">
        <v>126</v>
      </c>
      <c r="F176" s="33"/>
      <c r="G176" s="33"/>
      <c r="H176" s="24">
        <f t="shared" si="14"/>
        <v>3925000</v>
      </c>
      <c r="I176" s="24">
        <f t="shared" si="14"/>
        <v>4575000</v>
      </c>
      <c r="J176" s="24">
        <f t="shared" si="14"/>
        <v>3925000</v>
      </c>
    </row>
    <row r="177" spans="1:10" x14ac:dyDescent="0.2">
      <c r="A177" s="1" t="s">
        <v>195</v>
      </c>
      <c r="B177" s="33" t="s">
        <v>74</v>
      </c>
      <c r="C177" s="33" t="s">
        <v>91</v>
      </c>
      <c r="D177" s="33" t="s">
        <v>160</v>
      </c>
      <c r="E177" s="33" t="s">
        <v>126</v>
      </c>
      <c r="F177" s="33" t="s">
        <v>194</v>
      </c>
      <c r="G177" s="33"/>
      <c r="H177" s="24">
        <v>3925000</v>
      </c>
      <c r="I177" s="25">
        <v>4575000</v>
      </c>
      <c r="J177" s="25">
        <v>3925000</v>
      </c>
    </row>
    <row r="178" spans="1:10" x14ac:dyDescent="0.2">
      <c r="A178" s="2" t="s">
        <v>159</v>
      </c>
      <c r="B178" s="33" t="s">
        <v>74</v>
      </c>
      <c r="C178" s="33" t="s">
        <v>91</v>
      </c>
      <c r="D178" s="33" t="s">
        <v>111</v>
      </c>
      <c r="E178" s="33"/>
      <c r="F178" s="33"/>
      <c r="G178" s="33"/>
      <c r="H178" s="24">
        <f t="shared" ref="H178:J179" si="15">H179</f>
        <v>1228866.6100000001</v>
      </c>
      <c r="I178" s="24">
        <f t="shared" si="15"/>
        <v>100000</v>
      </c>
      <c r="J178" s="24">
        <f t="shared" si="15"/>
        <v>100000</v>
      </c>
    </row>
    <row r="179" spans="1:10" ht="33.75" x14ac:dyDescent="0.2">
      <c r="A179" s="48" t="s">
        <v>564</v>
      </c>
      <c r="B179" s="33" t="s">
        <v>74</v>
      </c>
      <c r="C179" s="33" t="s">
        <v>91</v>
      </c>
      <c r="D179" s="33" t="s">
        <v>111</v>
      </c>
      <c r="E179" s="33" t="s">
        <v>285</v>
      </c>
      <c r="F179" s="33"/>
      <c r="G179" s="33"/>
      <c r="H179" s="24">
        <f t="shared" si="15"/>
        <v>1228866.6100000001</v>
      </c>
      <c r="I179" s="24">
        <f t="shared" si="15"/>
        <v>100000</v>
      </c>
      <c r="J179" s="24">
        <f t="shared" si="15"/>
        <v>100000</v>
      </c>
    </row>
    <row r="180" spans="1:10" x14ac:dyDescent="0.2">
      <c r="A180" s="2" t="s">
        <v>290</v>
      </c>
      <c r="B180" s="33" t="s">
        <v>74</v>
      </c>
      <c r="C180" s="33" t="s">
        <v>91</v>
      </c>
      <c r="D180" s="33" t="s">
        <v>111</v>
      </c>
      <c r="E180" s="33" t="s">
        <v>360</v>
      </c>
      <c r="F180" s="33"/>
      <c r="G180" s="33"/>
      <c r="H180" s="24">
        <f>H181+H182</f>
        <v>1228866.6100000001</v>
      </c>
      <c r="I180" s="24">
        <f>I181+I182</f>
        <v>100000</v>
      </c>
      <c r="J180" s="24">
        <f>J181+J182</f>
        <v>100000</v>
      </c>
    </row>
    <row r="181" spans="1:10" ht="22.5" x14ac:dyDescent="0.2">
      <c r="A181" s="18" t="s">
        <v>716</v>
      </c>
      <c r="B181" s="33" t="s">
        <v>74</v>
      </c>
      <c r="C181" s="33" t="s">
        <v>91</v>
      </c>
      <c r="D181" s="33" t="s">
        <v>111</v>
      </c>
      <c r="E181" s="33" t="s">
        <v>360</v>
      </c>
      <c r="F181" s="33" t="s">
        <v>715</v>
      </c>
      <c r="G181" s="33"/>
      <c r="H181" s="24">
        <v>100000</v>
      </c>
      <c r="I181" s="24">
        <v>100000</v>
      </c>
      <c r="J181" s="24">
        <v>100000</v>
      </c>
    </row>
    <row r="182" spans="1:10" ht="22.5" x14ac:dyDescent="0.2">
      <c r="A182" s="18" t="s">
        <v>785</v>
      </c>
      <c r="B182" s="33" t="s">
        <v>74</v>
      </c>
      <c r="C182" s="33" t="s">
        <v>91</v>
      </c>
      <c r="D182" s="33" t="s">
        <v>111</v>
      </c>
      <c r="E182" s="33" t="s">
        <v>739</v>
      </c>
      <c r="F182" s="33"/>
      <c r="G182" s="33"/>
      <c r="H182" s="24">
        <f>H183</f>
        <v>1128866.6100000001</v>
      </c>
      <c r="I182" s="24">
        <f>I183</f>
        <v>0</v>
      </c>
      <c r="J182" s="24">
        <f>J183</f>
        <v>0</v>
      </c>
    </row>
    <row r="183" spans="1:10" ht="27" customHeight="1" x14ac:dyDescent="0.2">
      <c r="A183" s="18" t="s">
        <v>716</v>
      </c>
      <c r="B183" s="33" t="s">
        <v>74</v>
      </c>
      <c r="C183" s="33" t="s">
        <v>91</v>
      </c>
      <c r="D183" s="33" t="s">
        <v>111</v>
      </c>
      <c r="E183" s="33" t="s">
        <v>739</v>
      </c>
      <c r="F183" s="33" t="s">
        <v>715</v>
      </c>
      <c r="G183" s="33" t="s">
        <v>220</v>
      </c>
      <c r="H183" s="24">
        <v>1128866.6100000001</v>
      </c>
      <c r="I183" s="24">
        <v>0</v>
      </c>
      <c r="J183" s="24">
        <v>0</v>
      </c>
    </row>
    <row r="184" spans="1:10" x14ac:dyDescent="0.2">
      <c r="A184" s="2" t="s">
        <v>113</v>
      </c>
      <c r="B184" s="33" t="s">
        <v>74</v>
      </c>
      <c r="C184" s="33" t="s">
        <v>108</v>
      </c>
      <c r="D184" s="33" t="s">
        <v>86</v>
      </c>
      <c r="E184" s="33"/>
      <c r="F184" s="33"/>
      <c r="G184" s="33"/>
      <c r="H184" s="24">
        <f>H185+H196+H215+H229</f>
        <v>307392583.22000003</v>
      </c>
      <c r="I184" s="24">
        <f>I185+I196+I215+I229</f>
        <v>248333328.80000001</v>
      </c>
      <c r="J184" s="24">
        <f>J185+J196+J215+J229</f>
        <v>94952600</v>
      </c>
    </row>
    <row r="185" spans="1:10" x14ac:dyDescent="0.2">
      <c r="A185" s="2" t="s">
        <v>206</v>
      </c>
      <c r="B185" s="33" t="s">
        <v>74</v>
      </c>
      <c r="C185" s="33" t="s">
        <v>108</v>
      </c>
      <c r="D185" s="33" t="s">
        <v>85</v>
      </c>
      <c r="E185" s="33"/>
      <c r="F185" s="33"/>
      <c r="G185" s="33"/>
      <c r="H185" s="24">
        <f>H186+H193</f>
        <v>16566700</v>
      </c>
      <c r="I185" s="24">
        <f>I186+I193</f>
        <v>74679800</v>
      </c>
      <c r="J185" s="24">
        <f>J186+J193</f>
        <v>600000</v>
      </c>
    </row>
    <row r="186" spans="1:10" ht="22.5" x14ac:dyDescent="0.2">
      <c r="A186" s="2" t="s">
        <v>482</v>
      </c>
      <c r="B186" s="33" t="s">
        <v>74</v>
      </c>
      <c r="C186" s="33" t="s">
        <v>108</v>
      </c>
      <c r="D186" s="33" t="s">
        <v>85</v>
      </c>
      <c r="E186" s="36" t="s">
        <v>222</v>
      </c>
      <c r="F186" s="33"/>
      <c r="G186" s="33"/>
      <c r="H186" s="24">
        <f>H187</f>
        <v>15266700</v>
      </c>
      <c r="I186" s="24">
        <f>I187</f>
        <v>74079800</v>
      </c>
      <c r="J186" s="24">
        <f>J187</f>
        <v>0</v>
      </c>
    </row>
    <row r="187" spans="1:10" ht="22.5" x14ac:dyDescent="0.2">
      <c r="A187" s="55" t="s">
        <v>52</v>
      </c>
      <c r="B187" s="33" t="s">
        <v>74</v>
      </c>
      <c r="C187" s="33" t="s">
        <v>108</v>
      </c>
      <c r="D187" s="33" t="s">
        <v>85</v>
      </c>
      <c r="E187" s="36" t="s">
        <v>221</v>
      </c>
      <c r="F187" s="33"/>
      <c r="G187" s="33"/>
      <c r="H187" s="24">
        <f>H190+H188</f>
        <v>15266700</v>
      </c>
      <c r="I187" s="24">
        <f>I190+I188</f>
        <v>74079800</v>
      </c>
      <c r="J187" s="24">
        <f>J190+J188</f>
        <v>0</v>
      </c>
    </row>
    <row r="188" spans="1:10" ht="22.5" x14ac:dyDescent="0.2">
      <c r="A188" s="9" t="s">
        <v>680</v>
      </c>
      <c r="B188" s="33" t="s">
        <v>74</v>
      </c>
      <c r="C188" s="33" t="s">
        <v>108</v>
      </c>
      <c r="D188" s="33" t="s">
        <v>85</v>
      </c>
      <c r="E188" s="36" t="s">
        <v>679</v>
      </c>
      <c r="F188" s="33"/>
      <c r="G188" s="33"/>
      <c r="H188" s="24">
        <f>H189</f>
        <v>11317400</v>
      </c>
      <c r="I188" s="24">
        <f>I189</f>
        <v>55579800</v>
      </c>
      <c r="J188" s="24">
        <f>J189</f>
        <v>0</v>
      </c>
    </row>
    <row r="189" spans="1:10" ht="22.5" x14ac:dyDescent="0.2">
      <c r="A189" s="18" t="s">
        <v>200</v>
      </c>
      <c r="B189" s="33" t="s">
        <v>74</v>
      </c>
      <c r="C189" s="33" t="s">
        <v>108</v>
      </c>
      <c r="D189" s="33" t="s">
        <v>85</v>
      </c>
      <c r="E189" s="36" t="s">
        <v>679</v>
      </c>
      <c r="F189" s="33" t="s">
        <v>199</v>
      </c>
      <c r="G189" s="33" t="s">
        <v>528</v>
      </c>
      <c r="H189" s="24">
        <v>11317400</v>
      </c>
      <c r="I189" s="24">
        <v>55579800</v>
      </c>
      <c r="J189" s="24">
        <v>0</v>
      </c>
    </row>
    <row r="190" spans="1:10" ht="22.5" x14ac:dyDescent="0.2">
      <c r="A190" s="45" t="s">
        <v>618</v>
      </c>
      <c r="B190" s="33" t="s">
        <v>74</v>
      </c>
      <c r="C190" s="33" t="s">
        <v>108</v>
      </c>
      <c r="D190" s="33" t="s">
        <v>85</v>
      </c>
      <c r="E190" s="36" t="s">
        <v>593</v>
      </c>
      <c r="F190" s="33"/>
      <c r="G190" s="33"/>
      <c r="H190" s="24">
        <f>SUM(H191:H192)</f>
        <v>3949300</v>
      </c>
      <c r="I190" s="24">
        <f>SUM(I191:I192)</f>
        <v>18500000</v>
      </c>
      <c r="J190" s="24">
        <f>SUM(J191:J192)</f>
        <v>0</v>
      </c>
    </row>
    <row r="191" spans="1:10" ht="22.5" x14ac:dyDescent="0.2">
      <c r="A191" s="18" t="s">
        <v>200</v>
      </c>
      <c r="B191" s="33" t="s">
        <v>74</v>
      </c>
      <c r="C191" s="33" t="s">
        <v>108</v>
      </c>
      <c r="D191" s="33" t="s">
        <v>85</v>
      </c>
      <c r="E191" s="36" t="s">
        <v>593</v>
      </c>
      <c r="F191" s="33" t="s">
        <v>199</v>
      </c>
      <c r="G191" s="33"/>
      <c r="H191" s="24">
        <v>1000000</v>
      </c>
      <c r="I191" s="25">
        <v>4605000</v>
      </c>
      <c r="J191" s="25">
        <v>0</v>
      </c>
    </row>
    <row r="192" spans="1:10" ht="22.5" x14ac:dyDescent="0.2">
      <c r="A192" s="18" t="s">
        <v>200</v>
      </c>
      <c r="B192" s="33" t="s">
        <v>74</v>
      </c>
      <c r="C192" s="33" t="s">
        <v>108</v>
      </c>
      <c r="D192" s="33" t="s">
        <v>85</v>
      </c>
      <c r="E192" s="36" t="s">
        <v>593</v>
      </c>
      <c r="F192" s="33" t="s">
        <v>199</v>
      </c>
      <c r="G192" s="33" t="s">
        <v>220</v>
      </c>
      <c r="H192" s="24">
        <v>2949300</v>
      </c>
      <c r="I192" s="25">
        <v>13895000</v>
      </c>
      <c r="J192" s="25">
        <v>0</v>
      </c>
    </row>
    <row r="193" spans="1:31" x14ac:dyDescent="0.2">
      <c r="A193" s="18" t="s">
        <v>459</v>
      </c>
      <c r="B193" s="33" t="s">
        <v>74</v>
      </c>
      <c r="C193" s="33" t="s">
        <v>108</v>
      </c>
      <c r="D193" s="33" t="s">
        <v>85</v>
      </c>
      <c r="E193" s="33" t="s">
        <v>280</v>
      </c>
      <c r="F193" s="33"/>
      <c r="G193" s="33"/>
      <c r="H193" s="24">
        <f t="shared" ref="H193:J194" si="16">H194</f>
        <v>1300000</v>
      </c>
      <c r="I193" s="24">
        <f t="shared" si="16"/>
        <v>600000</v>
      </c>
      <c r="J193" s="24">
        <f t="shared" si="16"/>
        <v>600000</v>
      </c>
    </row>
    <row r="194" spans="1:31" ht="45" x14ac:dyDescent="0.2">
      <c r="A194" s="5" t="s">
        <v>215</v>
      </c>
      <c r="B194" s="33" t="s">
        <v>74</v>
      </c>
      <c r="C194" s="33" t="s">
        <v>108</v>
      </c>
      <c r="D194" s="33" t="s">
        <v>85</v>
      </c>
      <c r="E194" s="33" t="s">
        <v>361</v>
      </c>
      <c r="F194" s="33"/>
      <c r="G194" s="33"/>
      <c r="H194" s="24">
        <f t="shared" si="16"/>
        <v>1300000</v>
      </c>
      <c r="I194" s="24">
        <f t="shared" si="16"/>
        <v>600000</v>
      </c>
      <c r="J194" s="24">
        <f t="shared" si="16"/>
        <v>600000</v>
      </c>
    </row>
    <row r="195" spans="1:31" x14ac:dyDescent="0.2">
      <c r="A195" s="2" t="s">
        <v>21</v>
      </c>
      <c r="B195" s="33" t="s">
        <v>74</v>
      </c>
      <c r="C195" s="33" t="s">
        <v>108</v>
      </c>
      <c r="D195" s="33" t="s">
        <v>85</v>
      </c>
      <c r="E195" s="33" t="s">
        <v>361</v>
      </c>
      <c r="F195" s="33" t="s">
        <v>211</v>
      </c>
      <c r="G195" s="33"/>
      <c r="H195" s="24">
        <v>1300000</v>
      </c>
      <c r="I195" s="24">
        <v>600000</v>
      </c>
      <c r="J195" s="24">
        <v>600000</v>
      </c>
    </row>
    <row r="196" spans="1:31" x14ac:dyDescent="0.2">
      <c r="A196" s="2" t="s">
        <v>198</v>
      </c>
      <c r="B196" s="33" t="s">
        <v>74</v>
      </c>
      <c r="C196" s="33" t="s">
        <v>108</v>
      </c>
      <c r="D196" s="33" t="s">
        <v>88</v>
      </c>
      <c r="E196" s="33"/>
      <c r="F196" s="33"/>
      <c r="G196" s="33"/>
      <c r="H196" s="24">
        <f>H210+H197+H206</f>
        <v>219134641.19</v>
      </c>
      <c r="I196" s="24">
        <f>I210+I197+I206</f>
        <v>107507900</v>
      </c>
      <c r="J196" s="24">
        <f>J210+J197+J206</f>
        <v>28206500</v>
      </c>
    </row>
    <row r="197" spans="1:31" ht="22.5" x14ac:dyDescent="0.2">
      <c r="A197" s="18" t="s">
        <v>531</v>
      </c>
      <c r="B197" s="33" t="s">
        <v>74</v>
      </c>
      <c r="C197" s="33" t="s">
        <v>108</v>
      </c>
      <c r="D197" s="33" t="s">
        <v>88</v>
      </c>
      <c r="E197" s="33" t="s">
        <v>284</v>
      </c>
      <c r="F197" s="33"/>
      <c r="G197" s="33"/>
      <c r="H197" s="24">
        <f t="shared" ref="H197:J198" si="17">H198</f>
        <v>194128363</v>
      </c>
      <c r="I197" s="24">
        <f t="shared" si="17"/>
        <v>91447900</v>
      </c>
      <c r="J197" s="24">
        <f t="shared" si="17"/>
        <v>19051500</v>
      </c>
    </row>
    <row r="198" spans="1:31" ht="30" customHeight="1" x14ac:dyDescent="0.2">
      <c r="A198" s="2" t="s">
        <v>460</v>
      </c>
      <c r="B198" s="33" t="s">
        <v>74</v>
      </c>
      <c r="C198" s="33" t="s">
        <v>108</v>
      </c>
      <c r="D198" s="33" t="s">
        <v>88</v>
      </c>
      <c r="E198" s="33" t="s">
        <v>454</v>
      </c>
      <c r="F198" s="33"/>
      <c r="G198" s="33"/>
      <c r="H198" s="24">
        <f t="shared" si="17"/>
        <v>194128363</v>
      </c>
      <c r="I198" s="24">
        <f t="shared" si="17"/>
        <v>91447900</v>
      </c>
      <c r="J198" s="24">
        <f t="shared" si="17"/>
        <v>19051500</v>
      </c>
      <c r="K198" s="24">
        <f t="shared" ref="K198:AE198" si="18">K199</f>
        <v>0</v>
      </c>
      <c r="L198" s="24">
        <f t="shared" si="18"/>
        <v>0</v>
      </c>
      <c r="M198" s="24">
        <f t="shared" si="18"/>
        <v>0</v>
      </c>
      <c r="N198" s="24">
        <f t="shared" si="18"/>
        <v>0</v>
      </c>
      <c r="O198" s="24">
        <f t="shared" si="18"/>
        <v>0</v>
      </c>
      <c r="P198" s="24">
        <f t="shared" si="18"/>
        <v>0</v>
      </c>
      <c r="Q198" s="24">
        <f t="shared" si="18"/>
        <v>0</v>
      </c>
      <c r="R198" s="24">
        <f t="shared" si="18"/>
        <v>0</v>
      </c>
      <c r="S198" s="24">
        <f t="shared" si="18"/>
        <v>0</v>
      </c>
      <c r="T198" s="24">
        <f t="shared" si="18"/>
        <v>0</v>
      </c>
      <c r="U198" s="24">
        <f t="shared" si="18"/>
        <v>0</v>
      </c>
      <c r="V198" s="24">
        <f t="shared" si="18"/>
        <v>0</v>
      </c>
      <c r="W198" s="24">
        <f t="shared" si="18"/>
        <v>0</v>
      </c>
      <c r="X198" s="24">
        <f t="shared" si="18"/>
        <v>0</v>
      </c>
      <c r="Y198" s="24">
        <f t="shared" si="18"/>
        <v>0</v>
      </c>
      <c r="Z198" s="24">
        <f t="shared" si="18"/>
        <v>0</v>
      </c>
      <c r="AA198" s="24">
        <f t="shared" si="18"/>
        <v>0</v>
      </c>
      <c r="AB198" s="24">
        <f t="shared" si="18"/>
        <v>0</v>
      </c>
      <c r="AC198" s="24">
        <f t="shared" si="18"/>
        <v>0</v>
      </c>
      <c r="AD198" s="24">
        <f t="shared" si="18"/>
        <v>0</v>
      </c>
      <c r="AE198" s="24">
        <f t="shared" si="18"/>
        <v>0</v>
      </c>
    </row>
    <row r="199" spans="1:31" x14ac:dyDescent="0.2">
      <c r="A199" s="18" t="s">
        <v>659</v>
      </c>
      <c r="B199" s="33" t="s">
        <v>74</v>
      </c>
      <c r="C199" s="33" t="s">
        <v>108</v>
      </c>
      <c r="D199" s="33" t="s">
        <v>88</v>
      </c>
      <c r="E199" s="33" t="s">
        <v>656</v>
      </c>
      <c r="F199" s="33"/>
      <c r="G199" s="33"/>
      <c r="H199" s="24">
        <f>H200+H202</f>
        <v>194128363</v>
      </c>
      <c r="I199" s="24">
        <f>I200+I202</f>
        <v>91447900</v>
      </c>
      <c r="J199" s="24">
        <f>J200+J202</f>
        <v>19051500</v>
      </c>
    </row>
    <row r="200" spans="1:31" ht="33.75" x14ac:dyDescent="0.2">
      <c r="A200" s="9" t="s">
        <v>682</v>
      </c>
      <c r="B200" s="33" t="s">
        <v>74</v>
      </c>
      <c r="C200" s="33" t="s">
        <v>108</v>
      </c>
      <c r="D200" s="33" t="s">
        <v>88</v>
      </c>
      <c r="E200" s="33" t="s">
        <v>681</v>
      </c>
      <c r="F200" s="33"/>
      <c r="G200" s="33"/>
      <c r="H200" s="24">
        <f>H201</f>
        <v>0</v>
      </c>
      <c r="I200" s="24">
        <f>I201</f>
        <v>91447900</v>
      </c>
      <c r="J200" s="24">
        <f>J201</f>
        <v>19051500</v>
      </c>
    </row>
    <row r="201" spans="1:31" ht="22.5" x14ac:dyDescent="0.2">
      <c r="A201" s="2" t="s">
        <v>204</v>
      </c>
      <c r="B201" s="33" t="s">
        <v>74</v>
      </c>
      <c r="C201" s="33" t="s">
        <v>108</v>
      </c>
      <c r="D201" s="33" t="s">
        <v>88</v>
      </c>
      <c r="E201" s="33" t="s">
        <v>681</v>
      </c>
      <c r="F201" s="33" t="s">
        <v>203</v>
      </c>
      <c r="G201" s="33" t="s">
        <v>220</v>
      </c>
      <c r="H201" s="24">
        <v>0</v>
      </c>
      <c r="I201" s="24">
        <v>91447900</v>
      </c>
      <c r="J201" s="24">
        <v>19051500</v>
      </c>
    </row>
    <row r="202" spans="1:31" ht="22.5" x14ac:dyDescent="0.2">
      <c r="A202" s="2" t="s">
        <v>658</v>
      </c>
      <c r="B202" s="33" t="s">
        <v>74</v>
      </c>
      <c r="C202" s="33" t="s">
        <v>108</v>
      </c>
      <c r="D202" s="33" t="s">
        <v>88</v>
      </c>
      <c r="E202" s="33" t="s">
        <v>657</v>
      </c>
      <c r="F202" s="33"/>
      <c r="G202" s="33"/>
      <c r="H202" s="24">
        <f>H203+H204+H205</f>
        <v>194128363</v>
      </c>
      <c r="I202" s="24">
        <f>I203+I204+I205</f>
        <v>0</v>
      </c>
      <c r="J202" s="24">
        <f>J203+J204+J205</f>
        <v>0</v>
      </c>
    </row>
    <row r="203" spans="1:31" ht="22.5" x14ac:dyDescent="0.2">
      <c r="A203" s="2" t="s">
        <v>204</v>
      </c>
      <c r="B203" s="33" t="s">
        <v>74</v>
      </c>
      <c r="C203" s="33" t="s">
        <v>108</v>
      </c>
      <c r="D203" s="33" t="s">
        <v>88</v>
      </c>
      <c r="E203" s="33" t="s">
        <v>657</v>
      </c>
      <c r="F203" s="33" t="s">
        <v>203</v>
      </c>
      <c r="G203" s="33"/>
      <c r="H203" s="24">
        <v>1922063</v>
      </c>
      <c r="I203" s="24">
        <v>0</v>
      </c>
      <c r="J203" s="24">
        <v>0</v>
      </c>
    </row>
    <row r="204" spans="1:31" ht="22.5" x14ac:dyDescent="0.2">
      <c r="A204" s="2" t="s">
        <v>204</v>
      </c>
      <c r="B204" s="33" t="s">
        <v>74</v>
      </c>
      <c r="C204" s="33" t="s">
        <v>108</v>
      </c>
      <c r="D204" s="33" t="s">
        <v>88</v>
      </c>
      <c r="E204" s="33" t="s">
        <v>657</v>
      </c>
      <c r="F204" s="33" t="s">
        <v>203</v>
      </c>
      <c r="G204" s="33" t="s">
        <v>220</v>
      </c>
      <c r="H204" s="24">
        <v>7680900</v>
      </c>
      <c r="I204" s="24">
        <v>0</v>
      </c>
      <c r="J204" s="24">
        <v>0</v>
      </c>
    </row>
    <row r="205" spans="1:31" ht="22.5" x14ac:dyDescent="0.2">
      <c r="A205" s="2" t="s">
        <v>204</v>
      </c>
      <c r="B205" s="33" t="s">
        <v>74</v>
      </c>
      <c r="C205" s="33" t="s">
        <v>108</v>
      </c>
      <c r="D205" s="33" t="s">
        <v>88</v>
      </c>
      <c r="E205" s="33" t="s">
        <v>657</v>
      </c>
      <c r="F205" s="33" t="s">
        <v>203</v>
      </c>
      <c r="G205" s="33" t="s">
        <v>528</v>
      </c>
      <c r="H205" s="24">
        <v>184525400</v>
      </c>
      <c r="I205" s="24">
        <v>0</v>
      </c>
      <c r="J205" s="24">
        <v>0</v>
      </c>
    </row>
    <row r="206" spans="1:31" ht="22.5" x14ac:dyDescent="0.2">
      <c r="A206" s="2" t="s">
        <v>663</v>
      </c>
      <c r="B206" s="33" t="s">
        <v>74</v>
      </c>
      <c r="C206" s="33" t="s">
        <v>108</v>
      </c>
      <c r="D206" s="33" t="s">
        <v>88</v>
      </c>
      <c r="E206" s="33" t="s">
        <v>661</v>
      </c>
      <c r="F206" s="33"/>
      <c r="G206" s="33"/>
      <c r="H206" s="24">
        <f>H207</f>
        <v>535000</v>
      </c>
      <c r="I206" s="24">
        <f>I207</f>
        <v>4060000</v>
      </c>
      <c r="J206" s="24">
        <f>J207</f>
        <v>7815000</v>
      </c>
    </row>
    <row r="207" spans="1:31" ht="33.75" x14ac:dyDescent="0.2">
      <c r="A207" s="5" t="s">
        <v>594</v>
      </c>
      <c r="B207" s="33" t="s">
        <v>74</v>
      </c>
      <c r="C207" s="33" t="s">
        <v>108</v>
      </c>
      <c r="D207" s="33" t="s">
        <v>88</v>
      </c>
      <c r="E207" s="33" t="s">
        <v>662</v>
      </c>
      <c r="F207" s="33"/>
      <c r="G207" s="33"/>
      <c r="H207" s="24">
        <f>H208+H209</f>
        <v>535000</v>
      </c>
      <c r="I207" s="24">
        <f>I208+I209</f>
        <v>4060000</v>
      </c>
      <c r="J207" s="24">
        <f>J208+J209</f>
        <v>7815000</v>
      </c>
    </row>
    <row r="208" spans="1:31" ht="22.5" x14ac:dyDescent="0.2">
      <c r="A208" s="2" t="s">
        <v>204</v>
      </c>
      <c r="B208" s="33" t="s">
        <v>74</v>
      </c>
      <c r="C208" s="33" t="s">
        <v>108</v>
      </c>
      <c r="D208" s="33" t="s">
        <v>88</v>
      </c>
      <c r="E208" s="33" t="s">
        <v>662</v>
      </c>
      <c r="F208" s="33" t="s">
        <v>203</v>
      </c>
      <c r="G208" s="33"/>
      <c r="H208" s="24">
        <v>445000</v>
      </c>
      <c r="I208" s="24">
        <v>500000</v>
      </c>
      <c r="J208" s="24">
        <v>500000</v>
      </c>
    </row>
    <row r="209" spans="1:10" ht="22.5" x14ac:dyDescent="0.2">
      <c r="A209" s="2" t="s">
        <v>204</v>
      </c>
      <c r="B209" s="33" t="s">
        <v>74</v>
      </c>
      <c r="C209" s="33" t="s">
        <v>108</v>
      </c>
      <c r="D209" s="33" t="s">
        <v>88</v>
      </c>
      <c r="E209" s="33" t="s">
        <v>662</v>
      </c>
      <c r="F209" s="33" t="s">
        <v>203</v>
      </c>
      <c r="G209" s="33" t="s">
        <v>220</v>
      </c>
      <c r="H209" s="24">
        <v>90000</v>
      </c>
      <c r="I209" s="24">
        <v>3560000</v>
      </c>
      <c r="J209" s="24">
        <v>7315000</v>
      </c>
    </row>
    <row r="210" spans="1:10" x14ac:dyDescent="0.2">
      <c r="A210" s="18" t="s">
        <v>459</v>
      </c>
      <c r="B210" s="33" t="s">
        <v>74</v>
      </c>
      <c r="C210" s="33" t="s">
        <v>108</v>
      </c>
      <c r="D210" s="33" t="s">
        <v>88</v>
      </c>
      <c r="E210" s="39" t="s">
        <v>280</v>
      </c>
      <c r="F210" s="33"/>
      <c r="G210" s="33"/>
      <c r="H210" s="25">
        <f>H211+H213</f>
        <v>24471278.190000001</v>
      </c>
      <c r="I210" s="25">
        <f>I211+I213</f>
        <v>12000000</v>
      </c>
      <c r="J210" s="25">
        <f>J211+J213</f>
        <v>1340000</v>
      </c>
    </row>
    <row r="211" spans="1:10" ht="45" x14ac:dyDescent="0.2">
      <c r="A211" s="5" t="s">
        <v>219</v>
      </c>
      <c r="B211" s="33" t="s">
        <v>74</v>
      </c>
      <c r="C211" s="33" t="s">
        <v>108</v>
      </c>
      <c r="D211" s="33" t="s">
        <v>88</v>
      </c>
      <c r="E211" s="33" t="s">
        <v>362</v>
      </c>
      <c r="F211" s="33"/>
      <c r="G211" s="33"/>
      <c r="H211" s="24">
        <f>H212</f>
        <v>24348158.190000001</v>
      </c>
      <c r="I211" s="24">
        <f>I212</f>
        <v>12000000</v>
      </c>
      <c r="J211" s="24">
        <f>J212</f>
        <v>1340000</v>
      </c>
    </row>
    <row r="212" spans="1:10" x14ac:dyDescent="0.2">
      <c r="A212" s="2" t="s">
        <v>21</v>
      </c>
      <c r="B212" s="33" t="s">
        <v>74</v>
      </c>
      <c r="C212" s="33" t="s">
        <v>108</v>
      </c>
      <c r="D212" s="33" t="s">
        <v>88</v>
      </c>
      <c r="E212" s="33" t="s">
        <v>362</v>
      </c>
      <c r="F212" s="33" t="s">
        <v>211</v>
      </c>
      <c r="G212" s="33"/>
      <c r="H212" s="24">
        <v>24348158.190000001</v>
      </c>
      <c r="I212" s="24">
        <v>12000000</v>
      </c>
      <c r="J212" s="24">
        <v>1340000</v>
      </c>
    </row>
    <row r="213" spans="1:10" x14ac:dyDescent="0.2">
      <c r="A213" s="2" t="s">
        <v>718</v>
      </c>
      <c r="B213" s="33" t="s">
        <v>74</v>
      </c>
      <c r="C213" s="33" t="s">
        <v>108</v>
      </c>
      <c r="D213" s="33" t="s">
        <v>88</v>
      </c>
      <c r="E213" s="33" t="s">
        <v>717</v>
      </c>
      <c r="F213" s="33"/>
      <c r="G213" s="33"/>
      <c r="H213" s="24">
        <f>H214</f>
        <v>123120</v>
      </c>
      <c r="I213" s="24">
        <f>I214</f>
        <v>0</v>
      </c>
      <c r="J213" s="24">
        <f>J214</f>
        <v>0</v>
      </c>
    </row>
    <row r="214" spans="1:10" ht="22.5" x14ac:dyDescent="0.2">
      <c r="A214" s="2" t="s">
        <v>204</v>
      </c>
      <c r="B214" s="33" t="s">
        <v>74</v>
      </c>
      <c r="C214" s="33" t="s">
        <v>108</v>
      </c>
      <c r="D214" s="33" t="s">
        <v>88</v>
      </c>
      <c r="E214" s="33" t="s">
        <v>717</v>
      </c>
      <c r="F214" s="33" t="s">
        <v>203</v>
      </c>
      <c r="G214" s="33"/>
      <c r="H214" s="24">
        <v>123120</v>
      </c>
      <c r="I214" s="24">
        <v>0</v>
      </c>
      <c r="J214" s="24">
        <v>0</v>
      </c>
    </row>
    <row r="215" spans="1:10" x14ac:dyDescent="0.2">
      <c r="A215" s="1" t="s">
        <v>210</v>
      </c>
      <c r="B215" s="33" t="s">
        <v>74</v>
      </c>
      <c r="C215" s="33" t="s">
        <v>108</v>
      </c>
      <c r="D215" s="33" t="s">
        <v>99</v>
      </c>
      <c r="E215" s="33"/>
      <c r="F215" s="33"/>
      <c r="G215" s="33"/>
      <c r="H215" s="24">
        <f>H216+H221</f>
        <v>38653765.030000001</v>
      </c>
      <c r="I215" s="24">
        <f>I216+I221</f>
        <v>33933500</v>
      </c>
      <c r="J215" s="24">
        <f>J216+J221</f>
        <v>33933500</v>
      </c>
    </row>
    <row r="216" spans="1:10" x14ac:dyDescent="0.2">
      <c r="A216" s="18" t="s">
        <v>459</v>
      </c>
      <c r="B216" s="33" t="s">
        <v>74</v>
      </c>
      <c r="C216" s="33" t="s">
        <v>108</v>
      </c>
      <c r="D216" s="33" t="s">
        <v>99</v>
      </c>
      <c r="E216" s="39" t="s">
        <v>280</v>
      </c>
      <c r="F216" s="33"/>
      <c r="G216" s="33"/>
      <c r="H216" s="24">
        <f>H217+H219</f>
        <v>14125155</v>
      </c>
      <c r="I216" s="24">
        <f>I217+I219</f>
        <v>4500000</v>
      </c>
      <c r="J216" s="24">
        <f>J217+J219</f>
        <v>4500000</v>
      </c>
    </row>
    <row r="217" spans="1:10" ht="22.5" x14ac:dyDescent="0.2">
      <c r="A217" s="1" t="s">
        <v>217</v>
      </c>
      <c r="B217" s="33" t="s">
        <v>74</v>
      </c>
      <c r="C217" s="33" t="s">
        <v>108</v>
      </c>
      <c r="D217" s="33" t="s">
        <v>99</v>
      </c>
      <c r="E217" s="33" t="s">
        <v>363</v>
      </c>
      <c r="F217" s="33"/>
      <c r="G217" s="33"/>
      <c r="H217" s="24">
        <f>H218</f>
        <v>11158877</v>
      </c>
      <c r="I217" s="24">
        <f>I218</f>
        <v>4000000</v>
      </c>
      <c r="J217" s="24">
        <f>J218</f>
        <v>4000000</v>
      </c>
    </row>
    <row r="218" spans="1:10" x14ac:dyDescent="0.2">
      <c r="A218" s="2" t="s">
        <v>21</v>
      </c>
      <c r="B218" s="33" t="s">
        <v>74</v>
      </c>
      <c r="C218" s="33" t="s">
        <v>108</v>
      </c>
      <c r="D218" s="33" t="s">
        <v>99</v>
      </c>
      <c r="E218" s="33" t="s">
        <v>363</v>
      </c>
      <c r="F218" s="33" t="s">
        <v>211</v>
      </c>
      <c r="G218" s="33"/>
      <c r="H218" s="24">
        <v>11158877</v>
      </c>
      <c r="I218" s="24">
        <v>4000000</v>
      </c>
      <c r="J218" s="24">
        <v>4000000</v>
      </c>
    </row>
    <row r="219" spans="1:10" ht="22.5" x14ac:dyDescent="0.2">
      <c r="A219" s="1" t="s">
        <v>216</v>
      </c>
      <c r="B219" s="33" t="s">
        <v>74</v>
      </c>
      <c r="C219" s="33" t="s">
        <v>108</v>
      </c>
      <c r="D219" s="33" t="s">
        <v>99</v>
      </c>
      <c r="E219" s="33" t="s">
        <v>364</v>
      </c>
      <c r="F219" s="33"/>
      <c r="G219" s="33"/>
      <c r="H219" s="24">
        <f>H220</f>
        <v>2966278</v>
      </c>
      <c r="I219" s="24">
        <f>I220</f>
        <v>500000</v>
      </c>
      <c r="J219" s="24">
        <f>J220</f>
        <v>500000</v>
      </c>
    </row>
    <row r="220" spans="1:10" x14ac:dyDescent="0.2">
      <c r="A220" s="2" t="s">
        <v>21</v>
      </c>
      <c r="B220" s="33" t="s">
        <v>74</v>
      </c>
      <c r="C220" s="33" t="s">
        <v>108</v>
      </c>
      <c r="D220" s="33" t="s">
        <v>99</v>
      </c>
      <c r="E220" s="33" t="s">
        <v>364</v>
      </c>
      <c r="F220" s="33" t="s">
        <v>211</v>
      </c>
      <c r="G220" s="33"/>
      <c r="H220" s="24">
        <v>2966278</v>
      </c>
      <c r="I220" s="24">
        <v>500000</v>
      </c>
      <c r="J220" s="24">
        <v>500000</v>
      </c>
    </row>
    <row r="221" spans="1:10" ht="22.5" x14ac:dyDescent="0.2">
      <c r="A221" s="2" t="s">
        <v>4</v>
      </c>
      <c r="B221" s="33" t="s">
        <v>74</v>
      </c>
      <c r="C221" s="33" t="s">
        <v>108</v>
      </c>
      <c r="D221" s="33" t="s">
        <v>99</v>
      </c>
      <c r="E221" s="33" t="s">
        <v>298</v>
      </c>
      <c r="F221" s="33"/>
      <c r="G221" s="33"/>
      <c r="H221" s="24">
        <f>H222</f>
        <v>24528610.030000001</v>
      </c>
      <c r="I221" s="24">
        <f>I222</f>
        <v>29433500</v>
      </c>
      <c r="J221" s="24">
        <f>J222</f>
        <v>29433500</v>
      </c>
    </row>
    <row r="222" spans="1:10" x14ac:dyDescent="0.2">
      <c r="A222" s="2" t="s">
        <v>57</v>
      </c>
      <c r="B222" s="33" t="s">
        <v>74</v>
      </c>
      <c r="C222" s="33" t="s">
        <v>108</v>
      </c>
      <c r="D222" s="33" t="s">
        <v>99</v>
      </c>
      <c r="E222" s="33" t="s">
        <v>488</v>
      </c>
      <c r="F222" s="33"/>
      <c r="G222" s="33"/>
      <c r="H222" s="24">
        <f>H223+H225</f>
        <v>24528610.030000001</v>
      </c>
      <c r="I222" s="24">
        <f>I223+I225</f>
        <v>29433500</v>
      </c>
      <c r="J222" s="24">
        <f>J223+J225</f>
        <v>29433500</v>
      </c>
    </row>
    <row r="223" spans="1:10" x14ac:dyDescent="0.2">
      <c r="A223" s="2" t="s">
        <v>485</v>
      </c>
      <c r="B223" s="33" t="s">
        <v>74</v>
      </c>
      <c r="C223" s="33" t="s">
        <v>108</v>
      </c>
      <c r="D223" s="33" t="s">
        <v>99</v>
      </c>
      <c r="E223" s="33" t="s">
        <v>640</v>
      </c>
      <c r="F223" s="33"/>
      <c r="G223" s="33"/>
      <c r="H223" s="24">
        <f>H224</f>
        <v>489290.03</v>
      </c>
      <c r="I223" s="24">
        <f>I224</f>
        <v>0</v>
      </c>
      <c r="J223" s="24">
        <f>J224</f>
        <v>0</v>
      </c>
    </row>
    <row r="224" spans="1:10" x14ac:dyDescent="0.2">
      <c r="A224" s="1" t="s">
        <v>457</v>
      </c>
      <c r="B224" s="33" t="s">
        <v>74</v>
      </c>
      <c r="C224" s="33" t="s">
        <v>108</v>
      </c>
      <c r="D224" s="33" t="s">
        <v>99</v>
      </c>
      <c r="E224" s="33" t="s">
        <v>640</v>
      </c>
      <c r="F224" s="33" t="s">
        <v>94</v>
      </c>
      <c r="G224" s="33"/>
      <c r="H224" s="24">
        <v>489290.03</v>
      </c>
      <c r="I224" s="24">
        <v>0</v>
      </c>
      <c r="J224" s="24">
        <v>0</v>
      </c>
    </row>
    <row r="225" spans="1:10" x14ac:dyDescent="0.2">
      <c r="A225" s="2" t="s">
        <v>485</v>
      </c>
      <c r="B225" s="33" t="s">
        <v>74</v>
      </c>
      <c r="C225" s="33" t="s">
        <v>108</v>
      </c>
      <c r="D225" s="33" t="s">
        <v>99</v>
      </c>
      <c r="E225" s="33" t="s">
        <v>439</v>
      </c>
      <c r="F225" s="33"/>
      <c r="G225" s="33"/>
      <c r="H225" s="24">
        <f>H226+H227+H228</f>
        <v>24039320</v>
      </c>
      <c r="I225" s="24">
        <f>I226+I227+I228</f>
        <v>29433500</v>
      </c>
      <c r="J225" s="24">
        <f>J226+J227+J228</f>
        <v>29433500</v>
      </c>
    </row>
    <row r="226" spans="1:10" x14ac:dyDescent="0.2">
      <c r="A226" s="1" t="s">
        <v>457</v>
      </c>
      <c r="B226" s="33" t="s">
        <v>74</v>
      </c>
      <c r="C226" s="33" t="s">
        <v>108</v>
      </c>
      <c r="D226" s="33" t="s">
        <v>99</v>
      </c>
      <c r="E226" s="33" t="s">
        <v>439</v>
      </c>
      <c r="F226" s="33" t="s">
        <v>94</v>
      </c>
      <c r="G226" s="33"/>
      <c r="H226" s="24">
        <v>1732920</v>
      </c>
      <c r="I226" s="24">
        <v>1000000</v>
      </c>
      <c r="J226" s="24">
        <v>1000000</v>
      </c>
    </row>
    <row r="227" spans="1:10" x14ac:dyDescent="0.2">
      <c r="A227" s="1" t="s">
        <v>457</v>
      </c>
      <c r="B227" s="33" t="s">
        <v>74</v>
      </c>
      <c r="C227" s="33" t="s">
        <v>108</v>
      </c>
      <c r="D227" s="33" t="s">
        <v>99</v>
      </c>
      <c r="E227" s="33" t="s">
        <v>439</v>
      </c>
      <c r="F227" s="33" t="s">
        <v>94</v>
      </c>
      <c r="G227" s="33" t="s">
        <v>220</v>
      </c>
      <c r="H227" s="24">
        <v>935700</v>
      </c>
      <c r="I227" s="24">
        <v>1368400</v>
      </c>
      <c r="J227" s="24">
        <v>1368400</v>
      </c>
    </row>
    <row r="228" spans="1:10" x14ac:dyDescent="0.2">
      <c r="A228" s="1" t="s">
        <v>457</v>
      </c>
      <c r="B228" s="33" t="s">
        <v>74</v>
      </c>
      <c r="C228" s="33" t="s">
        <v>108</v>
      </c>
      <c r="D228" s="33" t="s">
        <v>99</v>
      </c>
      <c r="E228" s="33" t="s">
        <v>439</v>
      </c>
      <c r="F228" s="33" t="s">
        <v>94</v>
      </c>
      <c r="G228" s="33" t="s">
        <v>528</v>
      </c>
      <c r="H228" s="24">
        <v>21370700</v>
      </c>
      <c r="I228" s="24">
        <v>27065100</v>
      </c>
      <c r="J228" s="24">
        <v>27065100</v>
      </c>
    </row>
    <row r="229" spans="1:10" x14ac:dyDescent="0.2">
      <c r="A229" s="2" t="s">
        <v>191</v>
      </c>
      <c r="B229" s="33" t="s">
        <v>74</v>
      </c>
      <c r="C229" s="33" t="s">
        <v>108</v>
      </c>
      <c r="D229" s="33" t="s">
        <v>108</v>
      </c>
      <c r="E229" s="33"/>
      <c r="F229" s="33"/>
      <c r="G229" s="33"/>
      <c r="H229" s="24">
        <f>H230+H240</f>
        <v>33037477</v>
      </c>
      <c r="I229" s="24">
        <f>I230+I240</f>
        <v>32212128.800000001</v>
      </c>
      <c r="J229" s="24">
        <f>J230+J240</f>
        <v>32212600</v>
      </c>
    </row>
    <row r="230" spans="1:10" ht="22.5" x14ac:dyDescent="0.2">
      <c r="A230" s="18" t="s">
        <v>531</v>
      </c>
      <c r="B230" s="33" t="s">
        <v>74</v>
      </c>
      <c r="C230" s="33" t="s">
        <v>108</v>
      </c>
      <c r="D230" s="33" t="s">
        <v>108</v>
      </c>
      <c r="E230" s="33" t="s">
        <v>284</v>
      </c>
      <c r="F230" s="33"/>
      <c r="G230" s="33"/>
      <c r="H230" s="24">
        <f>H231+H237</f>
        <v>32374877</v>
      </c>
      <c r="I230" s="24">
        <f>I231+I237</f>
        <v>31549528.800000001</v>
      </c>
      <c r="J230" s="24">
        <f>J231+J237</f>
        <v>31550000</v>
      </c>
    </row>
    <row r="231" spans="1:10" x14ac:dyDescent="0.2">
      <c r="A231" s="1" t="s">
        <v>445</v>
      </c>
      <c r="B231" s="33" t="s">
        <v>74</v>
      </c>
      <c r="C231" s="33" t="s">
        <v>108</v>
      </c>
      <c r="D231" s="33" t="s">
        <v>108</v>
      </c>
      <c r="E231" s="33" t="s">
        <v>444</v>
      </c>
      <c r="F231" s="33"/>
      <c r="G231" s="33"/>
      <c r="H231" s="24">
        <f>H232+H234</f>
        <v>31374877</v>
      </c>
      <c r="I231" s="24">
        <f>I232+I234</f>
        <v>30549528.800000001</v>
      </c>
      <c r="J231" s="24">
        <f>J232+J234</f>
        <v>30550000</v>
      </c>
    </row>
    <row r="232" spans="1:10" x14ac:dyDescent="0.2">
      <c r="A232" s="1" t="s">
        <v>19</v>
      </c>
      <c r="B232" s="33" t="s">
        <v>74</v>
      </c>
      <c r="C232" s="33" t="s">
        <v>108</v>
      </c>
      <c r="D232" s="33" t="s">
        <v>108</v>
      </c>
      <c r="E232" s="33" t="s">
        <v>683</v>
      </c>
      <c r="F232" s="33"/>
      <c r="G232" s="33"/>
      <c r="H232" s="24">
        <f>H233</f>
        <v>1826252</v>
      </c>
      <c r="I232" s="24">
        <f>I233</f>
        <v>0</v>
      </c>
      <c r="J232" s="24">
        <f>J233</f>
        <v>0</v>
      </c>
    </row>
    <row r="233" spans="1:10" ht="22.5" x14ac:dyDescent="0.2">
      <c r="A233" s="1" t="s">
        <v>204</v>
      </c>
      <c r="B233" s="33" t="s">
        <v>74</v>
      </c>
      <c r="C233" s="33" t="s">
        <v>108</v>
      </c>
      <c r="D233" s="33" t="s">
        <v>108</v>
      </c>
      <c r="E233" s="33" t="s">
        <v>683</v>
      </c>
      <c r="F233" s="33" t="s">
        <v>203</v>
      </c>
      <c r="G233" s="33"/>
      <c r="H233" s="24">
        <v>1826252</v>
      </c>
      <c r="I233" s="24">
        <v>0</v>
      </c>
      <c r="J233" s="24">
        <v>0</v>
      </c>
    </row>
    <row r="234" spans="1:10" x14ac:dyDescent="0.2">
      <c r="A234" s="1" t="s">
        <v>19</v>
      </c>
      <c r="B234" s="33" t="s">
        <v>74</v>
      </c>
      <c r="C234" s="33" t="s">
        <v>108</v>
      </c>
      <c r="D234" s="33" t="s">
        <v>108</v>
      </c>
      <c r="E234" s="33" t="s">
        <v>365</v>
      </c>
      <c r="F234" s="33"/>
      <c r="G234" s="33"/>
      <c r="H234" s="24">
        <f>H235+H236</f>
        <v>29548625</v>
      </c>
      <c r="I234" s="24">
        <f>I235+I236</f>
        <v>30549528.800000001</v>
      </c>
      <c r="J234" s="24">
        <f>J235+J236</f>
        <v>30550000</v>
      </c>
    </row>
    <row r="235" spans="1:10" ht="22.5" x14ac:dyDescent="0.2">
      <c r="A235" s="1" t="s">
        <v>204</v>
      </c>
      <c r="B235" s="33" t="s">
        <v>74</v>
      </c>
      <c r="C235" s="33" t="s">
        <v>108</v>
      </c>
      <c r="D235" s="33" t="s">
        <v>108</v>
      </c>
      <c r="E235" s="33" t="s">
        <v>365</v>
      </c>
      <c r="F235" s="33" t="s">
        <v>203</v>
      </c>
      <c r="G235" s="33"/>
      <c r="H235" s="24">
        <v>4548625</v>
      </c>
      <c r="I235" s="24">
        <f>500000+49528.8</f>
        <v>549528.80000000005</v>
      </c>
      <c r="J235" s="24">
        <f>500000+50000</f>
        <v>550000</v>
      </c>
    </row>
    <row r="236" spans="1:10" ht="22.5" x14ac:dyDescent="0.2">
      <c r="A236" s="1" t="s">
        <v>204</v>
      </c>
      <c r="B236" s="33" t="s">
        <v>74</v>
      </c>
      <c r="C236" s="33" t="s">
        <v>108</v>
      </c>
      <c r="D236" s="33" t="s">
        <v>108</v>
      </c>
      <c r="E236" s="33" t="s">
        <v>365</v>
      </c>
      <c r="F236" s="33" t="s">
        <v>203</v>
      </c>
      <c r="G236" s="33" t="s">
        <v>220</v>
      </c>
      <c r="H236" s="25">
        <v>25000000</v>
      </c>
      <c r="I236" s="25">
        <v>30000000</v>
      </c>
      <c r="J236" s="25">
        <v>30000000</v>
      </c>
    </row>
    <row r="237" spans="1:10" x14ac:dyDescent="0.2">
      <c r="A237" s="2" t="s">
        <v>460</v>
      </c>
      <c r="B237" s="33" t="s">
        <v>74</v>
      </c>
      <c r="C237" s="33" t="s">
        <v>108</v>
      </c>
      <c r="D237" s="33" t="s">
        <v>108</v>
      </c>
      <c r="E237" s="33" t="s">
        <v>454</v>
      </c>
      <c r="F237" s="33"/>
      <c r="G237" s="33"/>
      <c r="H237" s="24">
        <f t="shared" ref="H237:J238" si="19">H238</f>
        <v>1000000</v>
      </c>
      <c r="I237" s="24">
        <f t="shared" si="19"/>
        <v>1000000</v>
      </c>
      <c r="J237" s="24">
        <f t="shared" si="19"/>
        <v>1000000</v>
      </c>
    </row>
    <row r="238" spans="1:10" ht="22.5" x14ac:dyDescent="0.2">
      <c r="A238" s="2" t="s">
        <v>660</v>
      </c>
      <c r="B238" s="33" t="s">
        <v>74</v>
      </c>
      <c r="C238" s="33" t="s">
        <v>108</v>
      </c>
      <c r="D238" s="33" t="s">
        <v>108</v>
      </c>
      <c r="E238" s="39" t="s">
        <v>366</v>
      </c>
      <c r="F238" s="33"/>
      <c r="G238" s="33"/>
      <c r="H238" s="24">
        <f t="shared" si="19"/>
        <v>1000000</v>
      </c>
      <c r="I238" s="24">
        <f t="shared" si="19"/>
        <v>1000000</v>
      </c>
      <c r="J238" s="24">
        <f t="shared" si="19"/>
        <v>1000000</v>
      </c>
    </row>
    <row r="239" spans="1:10" x14ac:dyDescent="0.2">
      <c r="A239" s="1" t="s">
        <v>457</v>
      </c>
      <c r="B239" s="33" t="s">
        <v>74</v>
      </c>
      <c r="C239" s="33" t="s">
        <v>108</v>
      </c>
      <c r="D239" s="33" t="s">
        <v>108</v>
      </c>
      <c r="E239" s="39" t="s">
        <v>366</v>
      </c>
      <c r="F239" s="33" t="s">
        <v>94</v>
      </c>
      <c r="G239" s="33"/>
      <c r="H239" s="24">
        <v>1000000</v>
      </c>
      <c r="I239" s="24">
        <v>1000000</v>
      </c>
      <c r="J239" s="24">
        <v>1000000</v>
      </c>
    </row>
    <row r="240" spans="1:10" x14ac:dyDescent="0.2">
      <c r="A240" s="18" t="s">
        <v>459</v>
      </c>
      <c r="B240" s="33" t="s">
        <v>74</v>
      </c>
      <c r="C240" s="33" t="s">
        <v>108</v>
      </c>
      <c r="D240" s="33" t="s">
        <v>108</v>
      </c>
      <c r="E240" s="39" t="s">
        <v>280</v>
      </c>
      <c r="F240" s="33"/>
      <c r="G240" s="33"/>
      <c r="H240" s="24">
        <f>H243+H241</f>
        <v>662600</v>
      </c>
      <c r="I240" s="24">
        <f>I243+I241</f>
        <v>662600</v>
      </c>
      <c r="J240" s="24">
        <f>J243+J241</f>
        <v>662600</v>
      </c>
    </row>
    <row r="241" spans="1:10" ht="45" x14ac:dyDescent="0.2">
      <c r="A241" s="5" t="s">
        <v>219</v>
      </c>
      <c r="B241" s="33" t="s">
        <v>74</v>
      </c>
      <c r="C241" s="33" t="s">
        <v>108</v>
      </c>
      <c r="D241" s="33" t="s">
        <v>108</v>
      </c>
      <c r="E241" s="33" t="s">
        <v>362</v>
      </c>
      <c r="F241" s="33"/>
      <c r="G241" s="33"/>
      <c r="H241" s="24">
        <f>H242</f>
        <v>600000</v>
      </c>
      <c r="I241" s="24">
        <f>I242</f>
        <v>600000</v>
      </c>
      <c r="J241" s="24">
        <f>J242</f>
        <v>600000</v>
      </c>
    </row>
    <row r="242" spans="1:10" x14ac:dyDescent="0.2">
      <c r="A242" s="2" t="s">
        <v>21</v>
      </c>
      <c r="B242" s="33" t="s">
        <v>74</v>
      </c>
      <c r="C242" s="33" t="s">
        <v>108</v>
      </c>
      <c r="D242" s="33" t="s">
        <v>108</v>
      </c>
      <c r="E242" s="33" t="s">
        <v>362</v>
      </c>
      <c r="F242" s="33" t="s">
        <v>211</v>
      </c>
      <c r="G242" s="33"/>
      <c r="H242" s="24">
        <v>600000</v>
      </c>
      <c r="I242" s="24">
        <v>600000</v>
      </c>
      <c r="J242" s="24">
        <v>600000</v>
      </c>
    </row>
    <row r="243" spans="1:10" ht="22.5" x14ac:dyDescent="0.2">
      <c r="A243" s="18" t="s">
        <v>620</v>
      </c>
      <c r="B243" s="33" t="s">
        <v>74</v>
      </c>
      <c r="C243" s="33" t="s">
        <v>108</v>
      </c>
      <c r="D243" s="33" t="s">
        <v>108</v>
      </c>
      <c r="E243" s="39" t="s">
        <v>367</v>
      </c>
      <c r="F243" s="33"/>
      <c r="G243" s="33"/>
      <c r="H243" s="24">
        <f>SUM(H244:H247)</f>
        <v>62600</v>
      </c>
      <c r="I243" s="24">
        <f>SUM(I244:I247)</f>
        <v>62600</v>
      </c>
      <c r="J243" s="24">
        <f>SUM(J244:J247)</f>
        <v>62600</v>
      </c>
    </row>
    <row r="244" spans="1:10" x14ac:dyDescent="0.2">
      <c r="A244" s="9" t="s">
        <v>446</v>
      </c>
      <c r="B244" s="33" t="s">
        <v>74</v>
      </c>
      <c r="C244" s="33" t="s">
        <v>108</v>
      </c>
      <c r="D244" s="33" t="s">
        <v>108</v>
      </c>
      <c r="E244" s="39" t="s">
        <v>367</v>
      </c>
      <c r="F244" s="36" t="s">
        <v>90</v>
      </c>
      <c r="G244" s="33" t="s">
        <v>220</v>
      </c>
      <c r="H244" s="25">
        <v>42252.69</v>
      </c>
      <c r="I244" s="25">
        <v>42000</v>
      </c>
      <c r="J244" s="25">
        <v>42000</v>
      </c>
    </row>
    <row r="245" spans="1:10" ht="22.5" x14ac:dyDescent="0.2">
      <c r="A245" s="9" t="s">
        <v>448</v>
      </c>
      <c r="B245" s="33" t="s">
        <v>74</v>
      </c>
      <c r="C245" s="33" t="s">
        <v>108</v>
      </c>
      <c r="D245" s="33" t="s">
        <v>108</v>
      </c>
      <c r="E245" s="39" t="s">
        <v>367</v>
      </c>
      <c r="F245" s="36" t="s">
        <v>447</v>
      </c>
      <c r="G245" s="33" t="s">
        <v>220</v>
      </c>
      <c r="H245" s="25">
        <v>12700</v>
      </c>
      <c r="I245" s="25">
        <v>12700</v>
      </c>
      <c r="J245" s="25">
        <v>12700</v>
      </c>
    </row>
    <row r="246" spans="1:10" x14ac:dyDescent="0.2">
      <c r="A246" s="1" t="s">
        <v>195</v>
      </c>
      <c r="B246" s="33" t="s">
        <v>74</v>
      </c>
      <c r="C246" s="33" t="s">
        <v>108</v>
      </c>
      <c r="D246" s="33" t="s">
        <v>108</v>
      </c>
      <c r="E246" s="39" t="s">
        <v>367</v>
      </c>
      <c r="F246" s="36" t="s">
        <v>194</v>
      </c>
      <c r="G246" s="33" t="s">
        <v>220</v>
      </c>
      <c r="H246" s="25">
        <v>800</v>
      </c>
      <c r="I246" s="25">
        <v>800</v>
      </c>
      <c r="J246" s="25">
        <v>800</v>
      </c>
    </row>
    <row r="247" spans="1:10" x14ac:dyDescent="0.2">
      <c r="A247" s="1" t="s">
        <v>457</v>
      </c>
      <c r="B247" s="33" t="s">
        <v>74</v>
      </c>
      <c r="C247" s="33" t="s">
        <v>108</v>
      </c>
      <c r="D247" s="33" t="s">
        <v>108</v>
      </c>
      <c r="E247" s="39" t="s">
        <v>367</v>
      </c>
      <c r="F247" s="36" t="s">
        <v>94</v>
      </c>
      <c r="G247" s="33" t="s">
        <v>220</v>
      </c>
      <c r="H247" s="25">
        <v>6847.31</v>
      </c>
      <c r="I247" s="25">
        <v>7100</v>
      </c>
      <c r="J247" s="25">
        <v>7100</v>
      </c>
    </row>
    <row r="248" spans="1:10" x14ac:dyDescent="0.2">
      <c r="A248" s="2" t="s">
        <v>541</v>
      </c>
      <c r="B248" s="33" t="s">
        <v>74</v>
      </c>
      <c r="C248" s="33" t="s">
        <v>114</v>
      </c>
      <c r="D248" s="33" t="s">
        <v>86</v>
      </c>
      <c r="E248" s="33"/>
      <c r="F248" s="33"/>
      <c r="G248" s="33"/>
      <c r="H248" s="24">
        <f>H249</f>
        <v>1100000</v>
      </c>
      <c r="I248" s="24">
        <f>I249</f>
        <v>1100000</v>
      </c>
      <c r="J248" s="24">
        <f>J249</f>
        <v>20850000</v>
      </c>
    </row>
    <row r="249" spans="1:10" x14ac:dyDescent="0.2">
      <c r="A249" s="2" t="s">
        <v>115</v>
      </c>
      <c r="B249" s="33" t="s">
        <v>74</v>
      </c>
      <c r="C249" s="33" t="s">
        <v>114</v>
      </c>
      <c r="D249" s="33" t="s">
        <v>108</v>
      </c>
      <c r="E249" s="33"/>
      <c r="F249" s="33"/>
      <c r="G249" s="33"/>
      <c r="H249" s="24">
        <f>H255+H250</f>
        <v>1100000</v>
      </c>
      <c r="I249" s="24">
        <f>I255+I250</f>
        <v>1100000</v>
      </c>
      <c r="J249" s="24">
        <f>J255+J250</f>
        <v>20850000</v>
      </c>
    </row>
    <row r="250" spans="1:10" ht="33.75" x14ac:dyDescent="0.2">
      <c r="A250" s="1" t="s">
        <v>605</v>
      </c>
      <c r="B250" s="33" t="s">
        <v>74</v>
      </c>
      <c r="C250" s="33" t="s">
        <v>114</v>
      </c>
      <c r="D250" s="33" t="s">
        <v>108</v>
      </c>
      <c r="E250" s="33" t="s">
        <v>487</v>
      </c>
      <c r="F250" s="33"/>
      <c r="G250" s="33"/>
      <c r="H250" s="24">
        <f>H252</f>
        <v>1000000</v>
      </c>
      <c r="I250" s="24">
        <f>I252</f>
        <v>1000000</v>
      </c>
      <c r="J250" s="24">
        <f>J252</f>
        <v>20750000</v>
      </c>
    </row>
    <row r="251" spans="1:10" x14ac:dyDescent="0.2">
      <c r="A251" s="1" t="s">
        <v>490</v>
      </c>
      <c r="B251" s="33" t="s">
        <v>74</v>
      </c>
      <c r="C251" s="33" t="s">
        <v>114</v>
      </c>
      <c r="D251" s="33" t="s">
        <v>108</v>
      </c>
      <c r="E251" s="33" t="s">
        <v>489</v>
      </c>
      <c r="F251" s="33"/>
      <c r="G251" s="33"/>
      <c r="H251" s="24">
        <f>H252</f>
        <v>1000000</v>
      </c>
      <c r="I251" s="24">
        <f>I252</f>
        <v>1000000</v>
      </c>
      <c r="J251" s="24">
        <f>J252</f>
        <v>20750000</v>
      </c>
    </row>
    <row r="252" spans="1:10" ht="22.5" x14ac:dyDescent="0.2">
      <c r="A252" s="1" t="s">
        <v>491</v>
      </c>
      <c r="B252" s="33" t="s">
        <v>74</v>
      </c>
      <c r="C252" s="33" t="s">
        <v>114</v>
      </c>
      <c r="D252" s="33" t="s">
        <v>108</v>
      </c>
      <c r="E252" s="33" t="s">
        <v>486</v>
      </c>
      <c r="F252" s="33"/>
      <c r="G252" s="33"/>
      <c r="H252" s="24">
        <f>H253+H254</f>
        <v>1000000</v>
      </c>
      <c r="I252" s="24">
        <f>I253+I254</f>
        <v>1000000</v>
      </c>
      <c r="J252" s="24">
        <f>J253+J254</f>
        <v>20750000</v>
      </c>
    </row>
    <row r="253" spans="1:10" x14ac:dyDescent="0.2">
      <c r="A253" s="1" t="s">
        <v>457</v>
      </c>
      <c r="B253" s="33" t="s">
        <v>74</v>
      </c>
      <c r="C253" s="33" t="s">
        <v>114</v>
      </c>
      <c r="D253" s="33" t="s">
        <v>108</v>
      </c>
      <c r="E253" s="33" t="s">
        <v>486</v>
      </c>
      <c r="F253" s="33" t="s">
        <v>94</v>
      </c>
      <c r="G253" s="33"/>
      <c r="H253" s="24">
        <v>1000000</v>
      </c>
      <c r="I253" s="24">
        <v>1000000</v>
      </c>
      <c r="J253" s="24">
        <v>1750000</v>
      </c>
    </row>
    <row r="254" spans="1:10" x14ac:dyDescent="0.2">
      <c r="A254" s="1" t="s">
        <v>457</v>
      </c>
      <c r="B254" s="33" t="s">
        <v>74</v>
      </c>
      <c r="C254" s="33" t="s">
        <v>114</v>
      </c>
      <c r="D254" s="33" t="s">
        <v>108</v>
      </c>
      <c r="E254" s="33" t="s">
        <v>486</v>
      </c>
      <c r="F254" s="33" t="s">
        <v>94</v>
      </c>
      <c r="G254" s="33" t="s">
        <v>220</v>
      </c>
      <c r="H254" s="24">
        <v>0</v>
      </c>
      <c r="I254" s="24">
        <v>0</v>
      </c>
      <c r="J254" s="24">
        <v>19000000</v>
      </c>
    </row>
    <row r="255" spans="1:10" x14ac:dyDescent="0.2">
      <c r="A255" s="18" t="s">
        <v>459</v>
      </c>
      <c r="B255" s="33" t="s">
        <v>74</v>
      </c>
      <c r="C255" s="33" t="s">
        <v>114</v>
      </c>
      <c r="D255" s="33" t="s">
        <v>108</v>
      </c>
      <c r="E255" s="39" t="s">
        <v>280</v>
      </c>
      <c r="F255" s="33"/>
      <c r="G255" s="33"/>
      <c r="H255" s="24">
        <f t="shared" ref="H255:J256" si="20">H256</f>
        <v>100000</v>
      </c>
      <c r="I255" s="24">
        <f t="shared" si="20"/>
        <v>100000</v>
      </c>
      <c r="J255" s="24">
        <f t="shared" si="20"/>
        <v>100000</v>
      </c>
    </row>
    <row r="256" spans="1:10" x14ac:dyDescent="0.2">
      <c r="A256" s="2" t="s">
        <v>61</v>
      </c>
      <c r="B256" s="33" t="s">
        <v>74</v>
      </c>
      <c r="C256" s="33" t="s">
        <v>114</v>
      </c>
      <c r="D256" s="33" t="s">
        <v>108</v>
      </c>
      <c r="E256" s="33" t="s">
        <v>368</v>
      </c>
      <c r="F256" s="33"/>
      <c r="G256" s="33"/>
      <c r="H256" s="24">
        <f t="shared" si="20"/>
        <v>100000</v>
      </c>
      <c r="I256" s="24">
        <f t="shared" si="20"/>
        <v>100000</v>
      </c>
      <c r="J256" s="24">
        <f t="shared" si="20"/>
        <v>100000</v>
      </c>
    </row>
    <row r="257" spans="1:31" x14ac:dyDescent="0.2">
      <c r="A257" s="1" t="s">
        <v>457</v>
      </c>
      <c r="B257" s="33" t="s">
        <v>74</v>
      </c>
      <c r="C257" s="33" t="s">
        <v>114</v>
      </c>
      <c r="D257" s="33" t="s">
        <v>108</v>
      </c>
      <c r="E257" s="33" t="s">
        <v>368</v>
      </c>
      <c r="F257" s="33" t="s">
        <v>94</v>
      </c>
      <c r="G257" s="33"/>
      <c r="H257" s="24">
        <v>100000</v>
      </c>
      <c r="I257" s="24">
        <v>100000</v>
      </c>
      <c r="J257" s="24">
        <v>100000</v>
      </c>
    </row>
    <row r="258" spans="1:31" x14ac:dyDescent="0.2">
      <c r="A258" s="1" t="s">
        <v>176</v>
      </c>
      <c r="B258" s="33" t="s">
        <v>74</v>
      </c>
      <c r="C258" s="33" t="s">
        <v>112</v>
      </c>
      <c r="D258" s="33" t="s">
        <v>86</v>
      </c>
      <c r="E258" s="33"/>
      <c r="F258" s="33"/>
      <c r="G258" s="33"/>
      <c r="H258" s="24">
        <f>H259+H276+H280+H265+H288</f>
        <v>115493669.59</v>
      </c>
      <c r="I258" s="24">
        <f>I259+I276+I280+I265+I288</f>
        <v>280530000</v>
      </c>
      <c r="J258" s="24">
        <f>J259+J276+J280+J265+J288</f>
        <v>527655100</v>
      </c>
    </row>
    <row r="259" spans="1:31" x14ac:dyDescent="0.2">
      <c r="A259" s="1" t="s">
        <v>22</v>
      </c>
      <c r="B259" s="33" t="s">
        <v>74</v>
      </c>
      <c r="C259" s="33" t="s">
        <v>112</v>
      </c>
      <c r="D259" s="33" t="s">
        <v>85</v>
      </c>
      <c r="E259" s="33"/>
      <c r="F259" s="33"/>
      <c r="G259" s="33"/>
      <c r="H259" s="24">
        <f t="shared" ref="H259:J261" si="21">H260</f>
        <v>12800000</v>
      </c>
      <c r="I259" s="24">
        <f t="shared" si="21"/>
        <v>0</v>
      </c>
      <c r="J259" s="24">
        <f t="shared" si="21"/>
        <v>0</v>
      </c>
    </row>
    <row r="260" spans="1:31" ht="22.5" x14ac:dyDescent="0.2">
      <c r="A260" s="19" t="s">
        <v>509</v>
      </c>
      <c r="B260" s="33" t="s">
        <v>74</v>
      </c>
      <c r="C260" s="33" t="s">
        <v>112</v>
      </c>
      <c r="D260" s="33" t="s">
        <v>85</v>
      </c>
      <c r="E260" s="33" t="s">
        <v>283</v>
      </c>
      <c r="F260" s="33"/>
      <c r="G260" s="33"/>
      <c r="H260" s="24">
        <f t="shared" si="21"/>
        <v>12800000</v>
      </c>
      <c r="I260" s="24">
        <f t="shared" si="21"/>
        <v>0</v>
      </c>
      <c r="J260" s="24">
        <f t="shared" si="21"/>
        <v>0</v>
      </c>
    </row>
    <row r="261" spans="1:31" x14ac:dyDescent="0.2">
      <c r="A261" s="19" t="s">
        <v>10</v>
      </c>
      <c r="B261" s="33" t="s">
        <v>74</v>
      </c>
      <c r="C261" s="33" t="s">
        <v>112</v>
      </c>
      <c r="D261" s="33" t="s">
        <v>85</v>
      </c>
      <c r="E261" s="33" t="s">
        <v>9</v>
      </c>
      <c r="F261" s="33"/>
      <c r="G261" s="33"/>
      <c r="H261" s="24">
        <f t="shared" si="21"/>
        <v>12800000</v>
      </c>
      <c r="I261" s="24">
        <f t="shared" si="21"/>
        <v>0</v>
      </c>
      <c r="J261" s="24">
        <f t="shared" si="21"/>
        <v>0</v>
      </c>
    </row>
    <row r="262" spans="1:31" x14ac:dyDescent="0.2">
      <c r="A262" s="2" t="s">
        <v>20</v>
      </c>
      <c r="B262" s="33" t="s">
        <v>74</v>
      </c>
      <c r="C262" s="33" t="s">
        <v>112</v>
      </c>
      <c r="D262" s="33" t="s">
        <v>85</v>
      </c>
      <c r="E262" s="33" t="s">
        <v>369</v>
      </c>
      <c r="F262" s="33"/>
      <c r="G262" s="33"/>
      <c r="H262" s="24">
        <f t="shared" ref="H262:AE262" si="22">H263+H264</f>
        <v>12800000</v>
      </c>
      <c r="I262" s="24">
        <f t="shared" si="22"/>
        <v>0</v>
      </c>
      <c r="J262" s="24">
        <f t="shared" si="22"/>
        <v>0</v>
      </c>
      <c r="K262" s="24">
        <f t="shared" si="22"/>
        <v>0</v>
      </c>
      <c r="L262" s="24">
        <f t="shared" si="22"/>
        <v>0</v>
      </c>
      <c r="M262" s="24">
        <f t="shared" si="22"/>
        <v>0</v>
      </c>
      <c r="N262" s="24">
        <f t="shared" si="22"/>
        <v>0</v>
      </c>
      <c r="O262" s="24">
        <f t="shared" si="22"/>
        <v>0</v>
      </c>
      <c r="P262" s="24">
        <f t="shared" si="22"/>
        <v>0</v>
      </c>
      <c r="Q262" s="24">
        <f t="shared" si="22"/>
        <v>0</v>
      </c>
      <c r="R262" s="24">
        <f t="shared" si="22"/>
        <v>0</v>
      </c>
      <c r="S262" s="24">
        <f t="shared" si="22"/>
        <v>0</v>
      </c>
      <c r="T262" s="24">
        <f t="shared" si="22"/>
        <v>0</v>
      </c>
      <c r="U262" s="24">
        <f t="shared" si="22"/>
        <v>0</v>
      </c>
      <c r="V262" s="24">
        <f t="shared" si="22"/>
        <v>0</v>
      </c>
      <c r="W262" s="24">
        <f t="shared" si="22"/>
        <v>0</v>
      </c>
      <c r="X262" s="24">
        <f t="shared" si="22"/>
        <v>0</v>
      </c>
      <c r="Y262" s="24">
        <f t="shared" si="22"/>
        <v>0</v>
      </c>
      <c r="Z262" s="24">
        <f t="shared" si="22"/>
        <v>0</v>
      </c>
      <c r="AA262" s="24">
        <f t="shared" si="22"/>
        <v>0</v>
      </c>
      <c r="AB262" s="24">
        <f t="shared" si="22"/>
        <v>0</v>
      </c>
      <c r="AC262" s="24">
        <f t="shared" si="22"/>
        <v>0</v>
      </c>
      <c r="AD262" s="24">
        <f t="shared" si="22"/>
        <v>0</v>
      </c>
      <c r="AE262" s="24">
        <f t="shared" si="22"/>
        <v>0</v>
      </c>
    </row>
    <row r="263" spans="1:31" ht="22.5" x14ac:dyDescent="0.2">
      <c r="A263" s="2" t="s">
        <v>204</v>
      </c>
      <c r="B263" s="33" t="s">
        <v>74</v>
      </c>
      <c r="C263" s="33" t="s">
        <v>112</v>
      </c>
      <c r="D263" s="33" t="s">
        <v>85</v>
      </c>
      <c r="E263" s="33" t="s">
        <v>369</v>
      </c>
      <c r="F263" s="33" t="s">
        <v>203</v>
      </c>
      <c r="G263" s="33"/>
      <c r="H263" s="24">
        <v>3200000</v>
      </c>
      <c r="I263" s="24">
        <v>0</v>
      </c>
      <c r="J263" s="24">
        <v>0</v>
      </c>
    </row>
    <row r="264" spans="1:31" ht="22.5" x14ac:dyDescent="0.2">
      <c r="A264" s="2" t="s">
        <v>204</v>
      </c>
      <c r="B264" s="33" t="s">
        <v>74</v>
      </c>
      <c r="C264" s="33" t="s">
        <v>112</v>
      </c>
      <c r="D264" s="33" t="s">
        <v>85</v>
      </c>
      <c r="E264" s="33" t="s">
        <v>369</v>
      </c>
      <c r="F264" s="33" t="s">
        <v>203</v>
      </c>
      <c r="G264" s="33" t="s">
        <v>220</v>
      </c>
      <c r="H264" s="24">
        <v>9600000</v>
      </c>
      <c r="I264" s="24">
        <v>0</v>
      </c>
      <c r="J264" s="24">
        <v>0</v>
      </c>
    </row>
    <row r="265" spans="1:31" x14ac:dyDescent="0.2">
      <c r="A265" s="2" t="s">
        <v>24</v>
      </c>
      <c r="B265" s="33" t="s">
        <v>74</v>
      </c>
      <c r="C265" s="33" t="s">
        <v>112</v>
      </c>
      <c r="D265" s="33" t="s">
        <v>88</v>
      </c>
      <c r="E265" s="33"/>
      <c r="F265" s="33"/>
      <c r="G265" s="33"/>
      <c r="H265" s="24">
        <f>H266</f>
        <v>98493362</v>
      </c>
      <c r="I265" s="24">
        <f>I266</f>
        <v>280000000</v>
      </c>
      <c r="J265" s="24">
        <f>J266</f>
        <v>527125100</v>
      </c>
    </row>
    <row r="266" spans="1:31" x14ac:dyDescent="0.2">
      <c r="A266" s="19" t="s">
        <v>402</v>
      </c>
      <c r="B266" s="33" t="s">
        <v>74</v>
      </c>
      <c r="C266" s="33" t="s">
        <v>112</v>
      </c>
      <c r="D266" s="33" t="s">
        <v>88</v>
      </c>
      <c r="E266" s="33" t="s">
        <v>281</v>
      </c>
      <c r="F266" s="33"/>
      <c r="G266" s="33"/>
      <c r="H266" s="24">
        <f>H267+H269+H272</f>
        <v>98493362</v>
      </c>
      <c r="I266" s="24">
        <f>I267+I269+I272</f>
        <v>280000000</v>
      </c>
      <c r="J266" s="24">
        <f>J267+J269+J272</f>
        <v>527125100</v>
      </c>
    </row>
    <row r="267" spans="1:31" x14ac:dyDescent="0.2">
      <c r="A267" s="2" t="s">
        <v>20</v>
      </c>
      <c r="B267" s="33" t="s">
        <v>74</v>
      </c>
      <c r="C267" s="33" t="s">
        <v>112</v>
      </c>
      <c r="D267" s="33" t="s">
        <v>88</v>
      </c>
      <c r="E267" s="33" t="s">
        <v>418</v>
      </c>
      <c r="F267" s="33"/>
      <c r="G267" s="33"/>
      <c r="H267" s="24">
        <f>H268</f>
        <v>2000000</v>
      </c>
      <c r="I267" s="24">
        <f>I268</f>
        <v>0</v>
      </c>
      <c r="J267" s="24">
        <f>J268</f>
        <v>0</v>
      </c>
    </row>
    <row r="268" spans="1:31" ht="22.5" x14ac:dyDescent="0.2">
      <c r="A268" s="2" t="s">
        <v>204</v>
      </c>
      <c r="B268" s="33" t="s">
        <v>74</v>
      </c>
      <c r="C268" s="33" t="s">
        <v>112</v>
      </c>
      <c r="D268" s="33" t="s">
        <v>88</v>
      </c>
      <c r="E268" s="33" t="s">
        <v>418</v>
      </c>
      <c r="F268" s="33" t="s">
        <v>203</v>
      </c>
      <c r="G268" s="33"/>
      <c r="H268" s="24">
        <v>2000000</v>
      </c>
      <c r="I268" s="24">
        <v>0</v>
      </c>
      <c r="J268" s="24">
        <v>0</v>
      </c>
    </row>
    <row r="269" spans="1:31" ht="33.75" x14ac:dyDescent="0.2">
      <c r="A269" s="19" t="s">
        <v>143</v>
      </c>
      <c r="B269" s="33" t="s">
        <v>74</v>
      </c>
      <c r="C269" s="33" t="s">
        <v>112</v>
      </c>
      <c r="D269" s="33" t="s">
        <v>88</v>
      </c>
      <c r="E269" s="36" t="s">
        <v>572</v>
      </c>
      <c r="F269" s="33"/>
      <c r="G269" s="33"/>
      <c r="H269" s="24">
        <f>H271+H270</f>
        <v>96493362</v>
      </c>
      <c r="I269" s="24">
        <f>I271+I270</f>
        <v>280000000</v>
      </c>
      <c r="J269" s="24">
        <f>J271+J270</f>
        <v>525000000</v>
      </c>
    </row>
    <row r="270" spans="1:31" ht="22.5" x14ac:dyDescent="0.2">
      <c r="A270" s="2" t="s">
        <v>204</v>
      </c>
      <c r="B270" s="33" t="s">
        <v>74</v>
      </c>
      <c r="C270" s="33" t="s">
        <v>112</v>
      </c>
      <c r="D270" s="33" t="s">
        <v>88</v>
      </c>
      <c r="E270" s="36" t="s">
        <v>572</v>
      </c>
      <c r="F270" s="33" t="s">
        <v>203</v>
      </c>
      <c r="G270" s="33"/>
      <c r="H270" s="24">
        <v>907662</v>
      </c>
      <c r="I270" s="24">
        <v>0</v>
      </c>
      <c r="J270" s="24">
        <v>0</v>
      </c>
    </row>
    <row r="271" spans="1:31" ht="22.5" x14ac:dyDescent="0.2">
      <c r="A271" s="2" t="s">
        <v>204</v>
      </c>
      <c r="B271" s="33" t="s">
        <v>74</v>
      </c>
      <c r="C271" s="33" t="s">
        <v>112</v>
      </c>
      <c r="D271" s="33" t="s">
        <v>88</v>
      </c>
      <c r="E271" s="36" t="s">
        <v>572</v>
      </c>
      <c r="F271" s="33" t="s">
        <v>203</v>
      </c>
      <c r="G271" s="33" t="s">
        <v>220</v>
      </c>
      <c r="H271" s="24">
        <v>95585700</v>
      </c>
      <c r="I271" s="24">
        <v>280000000</v>
      </c>
      <c r="J271" s="24">
        <v>525000000</v>
      </c>
    </row>
    <row r="272" spans="1:31" x14ac:dyDescent="0.2">
      <c r="A272" s="2" t="s">
        <v>651</v>
      </c>
      <c r="B272" s="33" t="s">
        <v>74</v>
      </c>
      <c r="C272" s="33" t="s">
        <v>112</v>
      </c>
      <c r="D272" s="33" t="s">
        <v>88</v>
      </c>
      <c r="E272" s="33" t="s">
        <v>649</v>
      </c>
      <c r="F272" s="33"/>
      <c r="G272" s="33"/>
      <c r="H272" s="24">
        <f>H273</f>
        <v>0</v>
      </c>
      <c r="I272" s="24">
        <f>I273</f>
        <v>0</v>
      </c>
      <c r="J272" s="24">
        <f>J273</f>
        <v>2125100</v>
      </c>
    </row>
    <row r="273" spans="1:10" ht="22.5" x14ac:dyDescent="0.2">
      <c r="A273" s="2" t="s">
        <v>652</v>
      </c>
      <c r="B273" s="33" t="s">
        <v>74</v>
      </c>
      <c r="C273" s="33" t="s">
        <v>112</v>
      </c>
      <c r="D273" s="33" t="s">
        <v>88</v>
      </c>
      <c r="E273" s="33" t="s">
        <v>650</v>
      </c>
      <c r="F273" s="33"/>
      <c r="G273" s="33"/>
      <c r="H273" s="24">
        <f>H275+H274</f>
        <v>0</v>
      </c>
      <c r="I273" s="24">
        <f>I275+I274</f>
        <v>0</v>
      </c>
      <c r="J273" s="24">
        <f>J275+J274</f>
        <v>2125100</v>
      </c>
    </row>
    <row r="274" spans="1:10" ht="22.5" x14ac:dyDescent="0.2">
      <c r="A274" s="2" t="s">
        <v>204</v>
      </c>
      <c r="B274" s="33" t="s">
        <v>74</v>
      </c>
      <c r="C274" s="33" t="s">
        <v>112</v>
      </c>
      <c r="D274" s="33" t="s">
        <v>88</v>
      </c>
      <c r="E274" s="33" t="s">
        <v>650</v>
      </c>
      <c r="F274" s="33" t="s">
        <v>203</v>
      </c>
      <c r="G274" s="33" t="s">
        <v>220</v>
      </c>
      <c r="H274" s="24">
        <v>0</v>
      </c>
      <c r="I274" s="24">
        <v>0</v>
      </c>
      <c r="J274" s="24">
        <v>85000</v>
      </c>
    </row>
    <row r="275" spans="1:10" ht="22.5" x14ac:dyDescent="0.2">
      <c r="A275" s="2" t="s">
        <v>204</v>
      </c>
      <c r="B275" s="33" t="s">
        <v>74</v>
      </c>
      <c r="C275" s="33" t="s">
        <v>112</v>
      </c>
      <c r="D275" s="33" t="s">
        <v>88</v>
      </c>
      <c r="E275" s="33" t="s">
        <v>650</v>
      </c>
      <c r="F275" s="33" t="s">
        <v>203</v>
      </c>
      <c r="G275" s="33" t="s">
        <v>528</v>
      </c>
      <c r="H275" s="24">
        <v>0</v>
      </c>
      <c r="I275" s="24">
        <v>0</v>
      </c>
      <c r="J275" s="24">
        <v>2040100</v>
      </c>
    </row>
    <row r="276" spans="1:10" x14ac:dyDescent="0.2">
      <c r="A276" s="2" t="s">
        <v>23</v>
      </c>
      <c r="B276" s="33" t="s">
        <v>74</v>
      </c>
      <c r="C276" s="33" t="s">
        <v>112</v>
      </c>
      <c r="D276" s="33" t="s">
        <v>108</v>
      </c>
      <c r="E276" s="33"/>
      <c r="F276" s="33"/>
      <c r="G276" s="33"/>
      <c r="H276" s="24">
        <f t="shared" ref="H276:J278" si="23">H277</f>
        <v>50000</v>
      </c>
      <c r="I276" s="24">
        <f t="shared" si="23"/>
        <v>50000</v>
      </c>
      <c r="J276" s="24">
        <f t="shared" si="23"/>
        <v>50000</v>
      </c>
    </row>
    <row r="277" spans="1:10" ht="22.5" x14ac:dyDescent="0.2">
      <c r="A277" s="19" t="s">
        <v>534</v>
      </c>
      <c r="B277" s="33" t="s">
        <v>74</v>
      </c>
      <c r="C277" s="33" t="s">
        <v>112</v>
      </c>
      <c r="D277" s="33" t="s">
        <v>108</v>
      </c>
      <c r="E277" s="33" t="s">
        <v>370</v>
      </c>
      <c r="F277" s="33"/>
      <c r="G277" s="33"/>
      <c r="H277" s="24">
        <f t="shared" si="23"/>
        <v>50000</v>
      </c>
      <c r="I277" s="24">
        <f t="shared" si="23"/>
        <v>50000</v>
      </c>
      <c r="J277" s="24">
        <f t="shared" si="23"/>
        <v>50000</v>
      </c>
    </row>
    <row r="278" spans="1:10" ht="22.5" x14ac:dyDescent="0.2">
      <c r="A278" s="19" t="s">
        <v>322</v>
      </c>
      <c r="B278" s="33" t="s">
        <v>74</v>
      </c>
      <c r="C278" s="33" t="s">
        <v>112</v>
      </c>
      <c r="D278" s="33" t="s">
        <v>108</v>
      </c>
      <c r="E278" s="33" t="s">
        <v>371</v>
      </c>
      <c r="F278" s="33"/>
      <c r="G278" s="33"/>
      <c r="H278" s="24">
        <f t="shared" si="23"/>
        <v>50000</v>
      </c>
      <c r="I278" s="24">
        <f t="shared" si="23"/>
        <v>50000</v>
      </c>
      <c r="J278" s="24">
        <f t="shared" si="23"/>
        <v>50000</v>
      </c>
    </row>
    <row r="279" spans="1:10" x14ac:dyDescent="0.2">
      <c r="A279" s="19" t="s">
        <v>458</v>
      </c>
      <c r="B279" s="33" t="s">
        <v>74</v>
      </c>
      <c r="C279" s="33" t="s">
        <v>112</v>
      </c>
      <c r="D279" s="33" t="s">
        <v>108</v>
      </c>
      <c r="E279" s="33" t="s">
        <v>371</v>
      </c>
      <c r="F279" s="33" t="s">
        <v>94</v>
      </c>
      <c r="G279" s="33"/>
      <c r="H279" s="24">
        <v>50000</v>
      </c>
      <c r="I279" s="24">
        <v>50000</v>
      </c>
      <c r="J279" s="24">
        <v>50000</v>
      </c>
    </row>
    <row r="280" spans="1:10" x14ac:dyDescent="0.2">
      <c r="A280" s="19" t="s">
        <v>196</v>
      </c>
      <c r="B280" s="33" t="s">
        <v>74</v>
      </c>
      <c r="C280" s="33" t="s">
        <v>112</v>
      </c>
      <c r="D280" s="33" t="s">
        <v>112</v>
      </c>
      <c r="E280" s="33"/>
      <c r="F280" s="33"/>
      <c r="G280" s="33"/>
      <c r="H280" s="24">
        <f>H281</f>
        <v>330000</v>
      </c>
      <c r="I280" s="24">
        <f>I281</f>
        <v>430000</v>
      </c>
      <c r="J280" s="24">
        <f>J281</f>
        <v>430000</v>
      </c>
    </row>
    <row r="281" spans="1:10" x14ac:dyDescent="0.2">
      <c r="A281" s="18" t="s">
        <v>522</v>
      </c>
      <c r="B281" s="33" t="s">
        <v>74</v>
      </c>
      <c r="C281" s="33" t="s">
        <v>112</v>
      </c>
      <c r="D281" s="33" t="s">
        <v>112</v>
      </c>
      <c r="E281" s="33" t="s">
        <v>293</v>
      </c>
      <c r="F281" s="33"/>
      <c r="G281" s="33"/>
      <c r="H281" s="24">
        <f>H282+H285</f>
        <v>330000</v>
      </c>
      <c r="I281" s="24">
        <f>I282+I285</f>
        <v>430000</v>
      </c>
      <c r="J281" s="24">
        <f>J282+J285</f>
        <v>430000</v>
      </c>
    </row>
    <row r="282" spans="1:10" x14ac:dyDescent="0.2">
      <c r="A282" s="1" t="s">
        <v>130</v>
      </c>
      <c r="B282" s="33" t="s">
        <v>74</v>
      </c>
      <c r="C282" s="33" t="s">
        <v>112</v>
      </c>
      <c r="D282" s="33" t="s">
        <v>112</v>
      </c>
      <c r="E282" s="33" t="s">
        <v>129</v>
      </c>
      <c r="F282" s="33"/>
      <c r="G282" s="33"/>
      <c r="H282" s="24">
        <f t="shared" ref="H282:J283" si="24">H283</f>
        <v>230000</v>
      </c>
      <c r="I282" s="24">
        <f t="shared" si="24"/>
        <v>330000</v>
      </c>
      <c r="J282" s="24">
        <f t="shared" si="24"/>
        <v>330000</v>
      </c>
    </row>
    <row r="283" spans="1:10" x14ac:dyDescent="0.2">
      <c r="A283" s="1" t="s">
        <v>524</v>
      </c>
      <c r="B283" s="33" t="s">
        <v>74</v>
      </c>
      <c r="C283" s="33" t="s">
        <v>112</v>
      </c>
      <c r="D283" s="33" t="s">
        <v>112</v>
      </c>
      <c r="E283" s="33" t="s">
        <v>131</v>
      </c>
      <c r="F283" s="33"/>
      <c r="G283" s="33"/>
      <c r="H283" s="24">
        <f t="shared" si="24"/>
        <v>230000</v>
      </c>
      <c r="I283" s="24">
        <f t="shared" si="24"/>
        <v>330000</v>
      </c>
      <c r="J283" s="24">
        <f t="shared" si="24"/>
        <v>330000</v>
      </c>
    </row>
    <row r="284" spans="1:10" x14ac:dyDescent="0.2">
      <c r="A284" s="1" t="s">
        <v>457</v>
      </c>
      <c r="B284" s="33" t="s">
        <v>74</v>
      </c>
      <c r="C284" s="33" t="s">
        <v>112</v>
      </c>
      <c r="D284" s="33" t="s">
        <v>112</v>
      </c>
      <c r="E284" s="33" t="s">
        <v>131</v>
      </c>
      <c r="F284" s="33" t="s">
        <v>94</v>
      </c>
      <c r="G284" s="33"/>
      <c r="H284" s="24">
        <v>230000</v>
      </c>
      <c r="I284" s="24">
        <f>330000</f>
        <v>330000</v>
      </c>
      <c r="J284" s="24">
        <f>330000</f>
        <v>330000</v>
      </c>
    </row>
    <row r="285" spans="1:10" ht="22.5" x14ac:dyDescent="0.2">
      <c r="A285" s="1" t="s">
        <v>133</v>
      </c>
      <c r="B285" s="33" t="s">
        <v>74</v>
      </c>
      <c r="C285" s="33" t="s">
        <v>112</v>
      </c>
      <c r="D285" s="33" t="s">
        <v>112</v>
      </c>
      <c r="E285" s="33" t="s">
        <v>132</v>
      </c>
      <c r="F285" s="33"/>
      <c r="G285" s="33"/>
      <c r="H285" s="24">
        <f t="shared" ref="H285:J286" si="25">H286</f>
        <v>100000</v>
      </c>
      <c r="I285" s="24">
        <f t="shared" si="25"/>
        <v>100000</v>
      </c>
      <c r="J285" s="24">
        <f t="shared" si="25"/>
        <v>100000</v>
      </c>
    </row>
    <row r="286" spans="1:10" x14ac:dyDescent="0.2">
      <c r="A286" s="1" t="s">
        <v>135</v>
      </c>
      <c r="B286" s="33" t="s">
        <v>74</v>
      </c>
      <c r="C286" s="33" t="s">
        <v>112</v>
      </c>
      <c r="D286" s="33" t="s">
        <v>112</v>
      </c>
      <c r="E286" s="33" t="s">
        <v>134</v>
      </c>
      <c r="F286" s="33"/>
      <c r="G286" s="33"/>
      <c r="H286" s="24">
        <f t="shared" si="25"/>
        <v>100000</v>
      </c>
      <c r="I286" s="24">
        <f t="shared" si="25"/>
        <v>100000</v>
      </c>
      <c r="J286" s="24">
        <f t="shared" si="25"/>
        <v>100000</v>
      </c>
    </row>
    <row r="287" spans="1:10" x14ac:dyDescent="0.2">
      <c r="A287" s="1" t="s">
        <v>457</v>
      </c>
      <c r="B287" s="33" t="s">
        <v>74</v>
      </c>
      <c r="C287" s="33" t="s">
        <v>112</v>
      </c>
      <c r="D287" s="33" t="s">
        <v>112</v>
      </c>
      <c r="E287" s="33" t="s">
        <v>134</v>
      </c>
      <c r="F287" s="33" t="s">
        <v>94</v>
      </c>
      <c r="G287" s="33"/>
      <c r="H287" s="24">
        <v>100000</v>
      </c>
      <c r="I287" s="24">
        <v>100000</v>
      </c>
      <c r="J287" s="24">
        <v>100000</v>
      </c>
    </row>
    <row r="288" spans="1:10" x14ac:dyDescent="0.2">
      <c r="A288" s="1" t="s">
        <v>185</v>
      </c>
      <c r="B288" s="33" t="s">
        <v>74</v>
      </c>
      <c r="C288" s="33" t="s">
        <v>112</v>
      </c>
      <c r="D288" s="33" t="s">
        <v>110</v>
      </c>
      <c r="E288" s="33"/>
      <c r="F288" s="33"/>
      <c r="G288" s="33"/>
      <c r="H288" s="24">
        <f>H289+H292</f>
        <v>3820307.59</v>
      </c>
      <c r="I288" s="24">
        <f>I289+I292</f>
        <v>50000</v>
      </c>
      <c r="J288" s="24">
        <f>J289+J292</f>
        <v>50000</v>
      </c>
    </row>
    <row r="289" spans="1:10" x14ac:dyDescent="0.2">
      <c r="A289" s="1" t="s">
        <v>127</v>
      </c>
      <c r="B289" s="33" t="s">
        <v>74</v>
      </c>
      <c r="C289" s="33" t="s">
        <v>112</v>
      </c>
      <c r="D289" s="33" t="s">
        <v>110</v>
      </c>
      <c r="E289" s="33" t="s">
        <v>273</v>
      </c>
      <c r="F289" s="33"/>
      <c r="G289" s="33"/>
      <c r="H289" s="24">
        <f t="shared" ref="H289:J290" si="26">H290</f>
        <v>50000</v>
      </c>
      <c r="I289" s="24">
        <f t="shared" si="26"/>
        <v>50000</v>
      </c>
      <c r="J289" s="24">
        <f t="shared" si="26"/>
        <v>50000</v>
      </c>
    </row>
    <row r="290" spans="1:10" x14ac:dyDescent="0.2">
      <c r="A290" s="2" t="s">
        <v>20</v>
      </c>
      <c r="B290" s="33" t="s">
        <v>74</v>
      </c>
      <c r="C290" s="33" t="s">
        <v>112</v>
      </c>
      <c r="D290" s="33" t="s">
        <v>110</v>
      </c>
      <c r="E290" s="33" t="s">
        <v>137</v>
      </c>
      <c r="F290" s="33"/>
      <c r="G290" s="33"/>
      <c r="H290" s="24">
        <f t="shared" si="26"/>
        <v>50000</v>
      </c>
      <c r="I290" s="24">
        <f t="shared" si="26"/>
        <v>50000</v>
      </c>
      <c r="J290" s="24">
        <f t="shared" si="26"/>
        <v>50000</v>
      </c>
    </row>
    <row r="291" spans="1:10" x14ac:dyDescent="0.2">
      <c r="A291" s="1" t="s">
        <v>457</v>
      </c>
      <c r="B291" s="33" t="s">
        <v>74</v>
      </c>
      <c r="C291" s="33" t="s">
        <v>112</v>
      </c>
      <c r="D291" s="33" t="s">
        <v>110</v>
      </c>
      <c r="E291" s="33" t="s">
        <v>137</v>
      </c>
      <c r="F291" s="33" t="s">
        <v>94</v>
      </c>
      <c r="G291" s="33"/>
      <c r="H291" s="24">
        <v>50000</v>
      </c>
      <c r="I291" s="24">
        <v>50000</v>
      </c>
      <c r="J291" s="24">
        <v>50000</v>
      </c>
    </row>
    <row r="292" spans="1:10" x14ac:dyDescent="0.2">
      <c r="A292" s="1" t="s">
        <v>20</v>
      </c>
      <c r="B292" s="33" t="s">
        <v>74</v>
      </c>
      <c r="C292" s="33" t="s">
        <v>112</v>
      </c>
      <c r="D292" s="33" t="s">
        <v>110</v>
      </c>
      <c r="E292" s="33" t="s">
        <v>686</v>
      </c>
      <c r="F292" s="33"/>
      <c r="G292" s="33"/>
      <c r="H292" s="24">
        <f>H293</f>
        <v>3770307.59</v>
      </c>
      <c r="I292" s="24">
        <f>I293</f>
        <v>0</v>
      </c>
      <c r="J292" s="24">
        <f>J293</f>
        <v>0</v>
      </c>
    </row>
    <row r="293" spans="1:10" ht="22.5" x14ac:dyDescent="0.2">
      <c r="A293" s="2" t="s">
        <v>204</v>
      </c>
      <c r="B293" s="33" t="s">
        <v>74</v>
      </c>
      <c r="C293" s="33" t="s">
        <v>112</v>
      </c>
      <c r="D293" s="33" t="s">
        <v>110</v>
      </c>
      <c r="E293" s="33" t="s">
        <v>686</v>
      </c>
      <c r="F293" s="33" t="s">
        <v>203</v>
      </c>
      <c r="G293" s="33"/>
      <c r="H293" s="24">
        <v>3770307.59</v>
      </c>
      <c r="I293" s="24">
        <v>0</v>
      </c>
      <c r="J293" s="24">
        <v>0</v>
      </c>
    </row>
    <row r="294" spans="1:10" x14ac:dyDescent="0.2">
      <c r="A294" s="19" t="s">
        <v>186</v>
      </c>
      <c r="B294" s="33" t="s">
        <v>74</v>
      </c>
      <c r="C294" s="33" t="s">
        <v>160</v>
      </c>
      <c r="D294" s="33" t="s">
        <v>91</v>
      </c>
      <c r="E294" s="33"/>
      <c r="F294" s="33"/>
      <c r="G294" s="33"/>
      <c r="H294" s="24">
        <f t="shared" ref="H294:J295" si="27">H295</f>
        <v>9029349.7699999996</v>
      </c>
      <c r="I294" s="24">
        <f t="shared" si="27"/>
        <v>5313500</v>
      </c>
      <c r="J294" s="24">
        <f t="shared" si="27"/>
        <v>5194900</v>
      </c>
    </row>
    <row r="295" spans="1:10" ht="22.5" x14ac:dyDescent="0.2">
      <c r="A295" s="18" t="s">
        <v>531</v>
      </c>
      <c r="B295" s="33" t="s">
        <v>74</v>
      </c>
      <c r="C295" s="33" t="s">
        <v>160</v>
      </c>
      <c r="D295" s="33" t="s">
        <v>91</v>
      </c>
      <c r="E295" s="33" t="s">
        <v>284</v>
      </c>
      <c r="F295" s="33"/>
      <c r="G295" s="33"/>
      <c r="H295" s="24">
        <f t="shared" si="27"/>
        <v>9029349.7699999996</v>
      </c>
      <c r="I295" s="24">
        <f t="shared" si="27"/>
        <v>5313500</v>
      </c>
      <c r="J295" s="24">
        <f t="shared" si="27"/>
        <v>5194900</v>
      </c>
    </row>
    <row r="296" spans="1:10" ht="22.5" x14ac:dyDescent="0.2">
      <c r="A296" s="1" t="s">
        <v>443</v>
      </c>
      <c r="B296" s="33" t="s">
        <v>74</v>
      </c>
      <c r="C296" s="33" t="s">
        <v>160</v>
      </c>
      <c r="D296" s="33" t="s">
        <v>91</v>
      </c>
      <c r="E296" s="33" t="s">
        <v>442</v>
      </c>
      <c r="F296" s="33"/>
      <c r="G296" s="33"/>
      <c r="H296" s="24">
        <f>H299+H297</f>
        <v>9029349.7699999996</v>
      </c>
      <c r="I296" s="24">
        <f>I299+I297</f>
        <v>5313500</v>
      </c>
      <c r="J296" s="24">
        <f>J299+J297</f>
        <v>5194900</v>
      </c>
    </row>
    <row r="297" spans="1:10" ht="22.5" x14ac:dyDescent="0.2">
      <c r="A297" s="1" t="s">
        <v>741</v>
      </c>
      <c r="B297" s="33" t="s">
        <v>74</v>
      </c>
      <c r="C297" s="33" t="s">
        <v>160</v>
      </c>
      <c r="D297" s="33" t="s">
        <v>91</v>
      </c>
      <c r="E297" s="33" t="s">
        <v>740</v>
      </c>
      <c r="F297" s="33"/>
      <c r="G297" s="33"/>
      <c r="H297" s="24">
        <f>H298</f>
        <v>114210</v>
      </c>
      <c r="I297" s="24">
        <f>I298</f>
        <v>0</v>
      </c>
      <c r="J297" s="24">
        <f>J298</f>
        <v>0</v>
      </c>
    </row>
    <row r="298" spans="1:10" x14ac:dyDescent="0.2">
      <c r="A298" s="49" t="s">
        <v>720</v>
      </c>
      <c r="B298" s="33" t="s">
        <v>74</v>
      </c>
      <c r="C298" s="33" t="s">
        <v>160</v>
      </c>
      <c r="D298" s="33" t="s">
        <v>91</v>
      </c>
      <c r="E298" s="33" t="s">
        <v>740</v>
      </c>
      <c r="F298" s="33" t="s">
        <v>719</v>
      </c>
      <c r="G298" s="33" t="s">
        <v>220</v>
      </c>
      <c r="H298" s="24">
        <v>114210</v>
      </c>
      <c r="I298" s="24">
        <v>0</v>
      </c>
      <c r="J298" s="24">
        <v>0</v>
      </c>
    </row>
    <row r="299" spans="1:10" ht="22.5" x14ac:dyDescent="0.2">
      <c r="A299" s="58" t="s">
        <v>664</v>
      </c>
      <c r="B299" s="33" t="s">
        <v>74</v>
      </c>
      <c r="C299" s="33" t="s">
        <v>160</v>
      </c>
      <c r="D299" s="33" t="s">
        <v>91</v>
      </c>
      <c r="E299" s="33" t="s">
        <v>372</v>
      </c>
      <c r="F299" s="33"/>
      <c r="G299" s="33"/>
      <c r="H299" s="24">
        <f>H300+H301+H302</f>
        <v>8915139.7699999996</v>
      </c>
      <c r="I299" s="24">
        <f>I300+I301+I302</f>
        <v>5313500</v>
      </c>
      <c r="J299" s="24">
        <f>J300+J301+J302</f>
        <v>5194900</v>
      </c>
    </row>
    <row r="300" spans="1:10" x14ac:dyDescent="0.2">
      <c r="A300" s="49" t="s">
        <v>720</v>
      </c>
      <c r="B300" s="33" t="s">
        <v>74</v>
      </c>
      <c r="C300" s="33" t="s">
        <v>160</v>
      </c>
      <c r="D300" s="33" t="s">
        <v>91</v>
      </c>
      <c r="E300" s="33" t="s">
        <v>372</v>
      </c>
      <c r="F300" s="33" t="s">
        <v>719</v>
      </c>
      <c r="G300" s="33"/>
      <c r="H300" s="24">
        <f>2500000+384539.77</f>
        <v>2884539.77</v>
      </c>
      <c r="I300" s="24">
        <v>1500000</v>
      </c>
      <c r="J300" s="24">
        <v>1500000</v>
      </c>
    </row>
    <row r="301" spans="1:10" x14ac:dyDescent="0.2">
      <c r="A301" s="49" t="s">
        <v>720</v>
      </c>
      <c r="B301" s="33" t="s">
        <v>74</v>
      </c>
      <c r="C301" s="33" t="s">
        <v>160</v>
      </c>
      <c r="D301" s="33" t="s">
        <v>91</v>
      </c>
      <c r="E301" s="33" t="s">
        <v>372</v>
      </c>
      <c r="F301" s="33" t="s">
        <v>719</v>
      </c>
      <c r="G301" s="33" t="s">
        <v>220</v>
      </c>
      <c r="H301" s="24">
        <v>4558521.59</v>
      </c>
      <c r="I301" s="24">
        <v>2916900</v>
      </c>
      <c r="J301" s="24">
        <v>2895500</v>
      </c>
    </row>
    <row r="302" spans="1:10" x14ac:dyDescent="0.2">
      <c r="A302" s="49" t="s">
        <v>720</v>
      </c>
      <c r="B302" s="33" t="s">
        <v>74</v>
      </c>
      <c r="C302" s="33" t="s">
        <v>160</v>
      </c>
      <c r="D302" s="33" t="s">
        <v>91</v>
      </c>
      <c r="E302" s="33" t="s">
        <v>372</v>
      </c>
      <c r="F302" s="33" t="s">
        <v>719</v>
      </c>
      <c r="G302" s="33" t="s">
        <v>528</v>
      </c>
      <c r="H302" s="24">
        <v>1472078.41</v>
      </c>
      <c r="I302" s="24">
        <v>896600</v>
      </c>
      <c r="J302" s="24">
        <v>799400</v>
      </c>
    </row>
    <row r="303" spans="1:10" x14ac:dyDescent="0.2">
      <c r="A303" s="49" t="s">
        <v>492</v>
      </c>
      <c r="B303" s="33" t="s">
        <v>74</v>
      </c>
      <c r="C303" s="33" t="s">
        <v>116</v>
      </c>
      <c r="D303" s="33" t="s">
        <v>86</v>
      </c>
      <c r="E303" s="33"/>
      <c r="F303" s="33"/>
      <c r="G303" s="33"/>
      <c r="H303" s="24">
        <f>H304+H325</f>
        <v>156815683.63999999</v>
      </c>
      <c r="I303" s="24">
        <f>I304+I325</f>
        <v>59753363</v>
      </c>
      <c r="J303" s="24">
        <f>J304+J325</f>
        <v>69201000</v>
      </c>
    </row>
    <row r="304" spans="1:10" x14ac:dyDescent="0.2">
      <c r="A304" s="2" t="s">
        <v>117</v>
      </c>
      <c r="B304" s="33" t="s">
        <v>74</v>
      </c>
      <c r="C304" s="33" t="s">
        <v>116</v>
      </c>
      <c r="D304" s="33" t="s">
        <v>88</v>
      </c>
      <c r="E304" s="33"/>
      <c r="F304" s="33"/>
      <c r="G304" s="33"/>
      <c r="H304" s="24">
        <f>H305</f>
        <v>2393540</v>
      </c>
      <c r="I304" s="24">
        <f>I305</f>
        <v>7184900</v>
      </c>
      <c r="J304" s="24">
        <f>J305</f>
        <v>9421500</v>
      </c>
    </row>
    <row r="305" spans="1:10" ht="22.5" x14ac:dyDescent="0.2">
      <c r="A305" s="18" t="s">
        <v>535</v>
      </c>
      <c r="B305" s="33" t="s">
        <v>74</v>
      </c>
      <c r="C305" s="33" t="s">
        <v>116</v>
      </c>
      <c r="D305" s="33" t="s">
        <v>88</v>
      </c>
      <c r="E305" s="33" t="s">
        <v>466</v>
      </c>
      <c r="F305" s="33"/>
      <c r="G305" s="33"/>
      <c r="H305" s="24">
        <f>H316+H319++H310+H314+H312+H309+H306+H322</f>
        <v>2393540</v>
      </c>
      <c r="I305" s="24">
        <f>I316+I319++I310+I314+I312+I309+I306+I322</f>
        <v>7184900</v>
      </c>
      <c r="J305" s="24">
        <f>J316+J319++J310+J314+J312+J309+J306+J322</f>
        <v>9421500</v>
      </c>
    </row>
    <row r="306" spans="1:10" x14ac:dyDescent="0.2">
      <c r="A306" s="18" t="s">
        <v>584</v>
      </c>
      <c r="B306" s="33" t="s">
        <v>74</v>
      </c>
      <c r="C306" s="33" t="s">
        <v>116</v>
      </c>
      <c r="D306" s="33" t="s">
        <v>88</v>
      </c>
      <c r="E306" s="35" t="s">
        <v>583</v>
      </c>
      <c r="F306" s="33"/>
      <c r="G306" s="33"/>
      <c r="H306" s="24">
        <f>H307</f>
        <v>0</v>
      </c>
      <c r="I306" s="24">
        <f>I307</f>
        <v>2500000</v>
      </c>
      <c r="J306" s="24">
        <f>J307</f>
        <v>2500000</v>
      </c>
    </row>
    <row r="307" spans="1:10" x14ac:dyDescent="0.2">
      <c r="A307" s="18" t="s">
        <v>457</v>
      </c>
      <c r="B307" s="33" t="s">
        <v>74</v>
      </c>
      <c r="C307" s="33" t="s">
        <v>116</v>
      </c>
      <c r="D307" s="33" t="s">
        <v>88</v>
      </c>
      <c r="E307" s="35" t="s">
        <v>583</v>
      </c>
      <c r="F307" s="33" t="s">
        <v>94</v>
      </c>
      <c r="G307" s="33" t="s">
        <v>220</v>
      </c>
      <c r="H307" s="24">
        <v>0</v>
      </c>
      <c r="I307" s="25">
        <v>2500000</v>
      </c>
      <c r="J307" s="24">
        <v>2500000</v>
      </c>
    </row>
    <row r="308" spans="1:10" x14ac:dyDescent="0.2">
      <c r="A308" s="18" t="s">
        <v>590</v>
      </c>
      <c r="B308" s="33" t="s">
        <v>74</v>
      </c>
      <c r="C308" s="33" t="s">
        <v>116</v>
      </c>
      <c r="D308" s="33" t="s">
        <v>88</v>
      </c>
      <c r="E308" s="35" t="s">
        <v>589</v>
      </c>
      <c r="F308" s="33"/>
      <c r="G308" s="33"/>
      <c r="H308" s="25">
        <f>H309</f>
        <v>0</v>
      </c>
      <c r="I308" s="25">
        <f>I309</f>
        <v>68000</v>
      </c>
      <c r="J308" s="25">
        <f>J309</f>
        <v>68000</v>
      </c>
    </row>
    <row r="309" spans="1:10" x14ac:dyDescent="0.2">
      <c r="A309" s="18" t="s">
        <v>457</v>
      </c>
      <c r="B309" s="33" t="s">
        <v>74</v>
      </c>
      <c r="C309" s="33" t="s">
        <v>116</v>
      </c>
      <c r="D309" s="33" t="s">
        <v>88</v>
      </c>
      <c r="E309" s="35" t="s">
        <v>589</v>
      </c>
      <c r="F309" s="33" t="s">
        <v>94</v>
      </c>
      <c r="G309" s="33" t="s">
        <v>220</v>
      </c>
      <c r="H309" s="24">
        <v>0</v>
      </c>
      <c r="I309" s="25">
        <v>68000</v>
      </c>
      <c r="J309" s="25">
        <v>68000</v>
      </c>
    </row>
    <row r="310" spans="1:10" ht="22.5" x14ac:dyDescent="0.2">
      <c r="A310" s="18" t="s">
        <v>586</v>
      </c>
      <c r="B310" s="33" t="s">
        <v>74</v>
      </c>
      <c r="C310" s="33" t="s">
        <v>116</v>
      </c>
      <c r="D310" s="33" t="s">
        <v>88</v>
      </c>
      <c r="E310" s="36" t="s">
        <v>585</v>
      </c>
      <c r="F310" s="33"/>
      <c r="G310" s="33"/>
      <c r="H310" s="25">
        <f>H311</f>
        <v>0</v>
      </c>
      <c r="I310" s="25">
        <f>I311</f>
        <v>128800</v>
      </c>
      <c r="J310" s="25">
        <f>J311</f>
        <v>0</v>
      </c>
    </row>
    <row r="311" spans="1:10" x14ac:dyDescent="0.2">
      <c r="A311" s="18" t="s">
        <v>457</v>
      </c>
      <c r="B311" s="33" t="s">
        <v>74</v>
      </c>
      <c r="C311" s="33" t="s">
        <v>116</v>
      </c>
      <c r="D311" s="33" t="s">
        <v>88</v>
      </c>
      <c r="E311" s="36" t="s">
        <v>585</v>
      </c>
      <c r="F311" s="33" t="s">
        <v>94</v>
      </c>
      <c r="G311" s="33" t="s">
        <v>220</v>
      </c>
      <c r="H311" s="25">
        <v>0</v>
      </c>
      <c r="I311" s="25">
        <v>128800</v>
      </c>
      <c r="J311" s="25">
        <v>0</v>
      </c>
    </row>
    <row r="312" spans="1:10" ht="33.75" x14ac:dyDescent="0.2">
      <c r="A312" s="18" t="s">
        <v>591</v>
      </c>
      <c r="B312" s="33" t="s">
        <v>74</v>
      </c>
      <c r="C312" s="33" t="s">
        <v>116</v>
      </c>
      <c r="D312" s="33" t="s">
        <v>88</v>
      </c>
      <c r="E312" s="36" t="s">
        <v>588</v>
      </c>
      <c r="F312" s="33"/>
      <c r="G312" s="33"/>
      <c r="H312" s="25">
        <f>H313</f>
        <v>0</v>
      </c>
      <c r="I312" s="25">
        <f>I313</f>
        <v>2206100</v>
      </c>
      <c r="J312" s="25">
        <f>J313</f>
        <v>3571600</v>
      </c>
    </row>
    <row r="313" spans="1:10" x14ac:dyDescent="0.2">
      <c r="A313" s="18" t="s">
        <v>457</v>
      </c>
      <c r="B313" s="33" t="s">
        <v>74</v>
      </c>
      <c r="C313" s="33" t="s">
        <v>116</v>
      </c>
      <c r="D313" s="33" t="s">
        <v>88</v>
      </c>
      <c r="E313" s="36" t="s">
        <v>588</v>
      </c>
      <c r="F313" s="33" t="s">
        <v>94</v>
      </c>
      <c r="G313" s="33" t="s">
        <v>220</v>
      </c>
      <c r="H313" s="25">
        <v>0</v>
      </c>
      <c r="I313" s="25">
        <v>2206100</v>
      </c>
      <c r="J313" s="25">
        <v>3571600</v>
      </c>
    </row>
    <row r="314" spans="1:10" ht="33.75" x14ac:dyDescent="0.2">
      <c r="A314" s="18" t="s">
        <v>592</v>
      </c>
      <c r="B314" s="33" t="s">
        <v>74</v>
      </c>
      <c r="C314" s="33" t="s">
        <v>116</v>
      </c>
      <c r="D314" s="33" t="s">
        <v>88</v>
      </c>
      <c r="E314" s="36" t="s">
        <v>587</v>
      </c>
      <c r="F314" s="33"/>
      <c r="G314" s="33"/>
      <c r="H314" s="25">
        <f>H315</f>
        <v>0</v>
      </c>
      <c r="I314" s="25">
        <f>I315</f>
        <v>0</v>
      </c>
      <c r="J314" s="25">
        <f>J315</f>
        <v>1000000</v>
      </c>
    </row>
    <row r="315" spans="1:10" ht="22.5" x14ac:dyDescent="0.2">
      <c r="A315" s="18" t="s">
        <v>200</v>
      </c>
      <c r="B315" s="33" t="s">
        <v>74</v>
      </c>
      <c r="C315" s="33" t="s">
        <v>116</v>
      </c>
      <c r="D315" s="33" t="s">
        <v>88</v>
      </c>
      <c r="E315" s="36" t="s">
        <v>587</v>
      </c>
      <c r="F315" s="33" t="s">
        <v>199</v>
      </c>
      <c r="G315" s="33" t="s">
        <v>220</v>
      </c>
      <c r="H315" s="25">
        <v>0</v>
      </c>
      <c r="I315" s="25">
        <v>0</v>
      </c>
      <c r="J315" s="25">
        <v>1000000</v>
      </c>
    </row>
    <row r="316" spans="1:10" x14ac:dyDescent="0.2">
      <c r="A316" s="46" t="s">
        <v>26</v>
      </c>
      <c r="B316" s="33" t="s">
        <v>74</v>
      </c>
      <c r="C316" s="33" t="s">
        <v>116</v>
      </c>
      <c r="D316" s="33" t="s">
        <v>88</v>
      </c>
      <c r="E316" s="33" t="s">
        <v>373</v>
      </c>
      <c r="F316" s="33"/>
      <c r="G316" s="33"/>
      <c r="H316" s="24">
        <f>H317+H318</f>
        <v>1462340</v>
      </c>
      <c r="I316" s="24">
        <f>I317+I318</f>
        <v>1527300</v>
      </c>
      <c r="J316" s="24">
        <f>J317+J318</f>
        <v>1527300</v>
      </c>
    </row>
    <row r="317" spans="1:10" x14ac:dyDescent="0.2">
      <c r="A317" s="1" t="s">
        <v>457</v>
      </c>
      <c r="B317" s="33" t="s">
        <v>74</v>
      </c>
      <c r="C317" s="33" t="s">
        <v>116</v>
      </c>
      <c r="D317" s="33" t="s">
        <v>88</v>
      </c>
      <c r="E317" s="33" t="s">
        <v>373</v>
      </c>
      <c r="F317" s="33" t="s">
        <v>94</v>
      </c>
      <c r="G317" s="33"/>
      <c r="H317" s="24">
        <v>1363494</v>
      </c>
      <c r="I317" s="24">
        <v>1527300</v>
      </c>
      <c r="J317" s="24">
        <v>1527300</v>
      </c>
    </row>
    <row r="318" spans="1:10" x14ac:dyDescent="0.2">
      <c r="A318" s="1" t="s">
        <v>102</v>
      </c>
      <c r="B318" s="33" t="s">
        <v>74</v>
      </c>
      <c r="C318" s="33" t="s">
        <v>116</v>
      </c>
      <c r="D318" s="33" t="s">
        <v>88</v>
      </c>
      <c r="E318" s="33" t="s">
        <v>373</v>
      </c>
      <c r="F318" s="33" t="s">
        <v>101</v>
      </c>
      <c r="G318" s="33"/>
      <c r="H318" s="24">
        <v>98846</v>
      </c>
      <c r="I318" s="24">
        <v>0</v>
      </c>
      <c r="J318" s="24">
        <v>0</v>
      </c>
    </row>
    <row r="319" spans="1:10" ht="22.5" x14ac:dyDescent="0.2">
      <c r="A319" s="18" t="s">
        <v>621</v>
      </c>
      <c r="B319" s="33" t="s">
        <v>74</v>
      </c>
      <c r="C319" s="33" t="s">
        <v>116</v>
      </c>
      <c r="D319" s="33" t="s">
        <v>88</v>
      </c>
      <c r="E319" s="36" t="s">
        <v>603</v>
      </c>
      <c r="F319" s="33"/>
      <c r="G319" s="33"/>
      <c r="H319" s="24">
        <f>H320+H321</f>
        <v>196000</v>
      </c>
      <c r="I319" s="24">
        <f>I320+I321</f>
        <v>372100</v>
      </c>
      <c r="J319" s="24">
        <f>J320+J321</f>
        <v>372000</v>
      </c>
    </row>
    <row r="320" spans="1:10" x14ac:dyDescent="0.2">
      <c r="A320" s="18" t="s">
        <v>457</v>
      </c>
      <c r="B320" s="33" t="s">
        <v>74</v>
      </c>
      <c r="C320" s="33" t="s">
        <v>116</v>
      </c>
      <c r="D320" s="33" t="s">
        <v>88</v>
      </c>
      <c r="E320" s="36" t="s">
        <v>603</v>
      </c>
      <c r="F320" s="33" t="s">
        <v>94</v>
      </c>
      <c r="G320" s="33"/>
      <c r="H320" s="24">
        <v>20000</v>
      </c>
      <c r="I320" s="24">
        <v>20000</v>
      </c>
      <c r="J320" s="24">
        <v>20000</v>
      </c>
    </row>
    <row r="321" spans="1:10" x14ac:dyDescent="0.2">
      <c r="A321" s="18" t="s">
        <v>457</v>
      </c>
      <c r="B321" s="33" t="s">
        <v>74</v>
      </c>
      <c r="C321" s="33" t="s">
        <v>116</v>
      </c>
      <c r="D321" s="33" t="s">
        <v>88</v>
      </c>
      <c r="E321" s="36" t="s">
        <v>603</v>
      </c>
      <c r="F321" s="33" t="s">
        <v>94</v>
      </c>
      <c r="G321" s="33" t="s">
        <v>220</v>
      </c>
      <c r="H321" s="25">
        <v>176000</v>
      </c>
      <c r="I321" s="25">
        <v>352100</v>
      </c>
      <c r="J321" s="25">
        <v>352000</v>
      </c>
    </row>
    <row r="322" spans="1:10" ht="22.5" x14ac:dyDescent="0.2">
      <c r="A322" s="1" t="s">
        <v>675</v>
      </c>
      <c r="B322" s="33" t="s">
        <v>74</v>
      </c>
      <c r="C322" s="33" t="s">
        <v>116</v>
      </c>
      <c r="D322" s="33" t="s">
        <v>88</v>
      </c>
      <c r="E322" s="36" t="s">
        <v>676</v>
      </c>
      <c r="F322" s="33"/>
      <c r="G322" s="33"/>
      <c r="H322" s="24">
        <f>H323+H324</f>
        <v>735200</v>
      </c>
      <c r="I322" s="24">
        <f>I323+I324</f>
        <v>382600</v>
      </c>
      <c r="J322" s="24">
        <f>J323+J324</f>
        <v>382600</v>
      </c>
    </row>
    <row r="323" spans="1:10" x14ac:dyDescent="0.2">
      <c r="A323" s="18" t="s">
        <v>457</v>
      </c>
      <c r="B323" s="33" t="s">
        <v>74</v>
      </c>
      <c r="C323" s="33" t="s">
        <v>116</v>
      </c>
      <c r="D323" s="33" t="s">
        <v>88</v>
      </c>
      <c r="E323" s="36" t="s">
        <v>676</v>
      </c>
      <c r="F323" s="33" t="s">
        <v>94</v>
      </c>
      <c r="G323" s="33"/>
      <c r="H323" s="24">
        <v>30000</v>
      </c>
      <c r="I323" s="24">
        <v>30000</v>
      </c>
      <c r="J323" s="24">
        <v>30000</v>
      </c>
    </row>
    <row r="324" spans="1:10" x14ac:dyDescent="0.2">
      <c r="A324" s="18" t="s">
        <v>457</v>
      </c>
      <c r="B324" s="33" t="s">
        <v>74</v>
      </c>
      <c r="C324" s="33" t="s">
        <v>116</v>
      </c>
      <c r="D324" s="33" t="s">
        <v>88</v>
      </c>
      <c r="E324" s="36" t="s">
        <v>676</v>
      </c>
      <c r="F324" s="33" t="s">
        <v>94</v>
      </c>
      <c r="G324" s="33" t="s">
        <v>220</v>
      </c>
      <c r="H324" s="25">
        <v>705200</v>
      </c>
      <c r="I324" s="25">
        <v>352600</v>
      </c>
      <c r="J324" s="25">
        <v>352600</v>
      </c>
    </row>
    <row r="325" spans="1:10" x14ac:dyDescent="0.2">
      <c r="A325" s="18" t="s">
        <v>493</v>
      </c>
      <c r="B325" s="33" t="s">
        <v>74</v>
      </c>
      <c r="C325" s="33" t="s">
        <v>116</v>
      </c>
      <c r="D325" s="33" t="s">
        <v>108</v>
      </c>
      <c r="E325" s="33"/>
      <c r="F325" s="33"/>
      <c r="G325" s="33"/>
      <c r="H325" s="25">
        <f>H326</f>
        <v>154422143.63999999</v>
      </c>
      <c r="I325" s="25">
        <f>I326</f>
        <v>52568463</v>
      </c>
      <c r="J325" s="25">
        <f>J326</f>
        <v>59779500</v>
      </c>
    </row>
    <row r="326" spans="1:10" ht="22.5" x14ac:dyDescent="0.2">
      <c r="A326" s="18" t="s">
        <v>535</v>
      </c>
      <c r="B326" s="33" t="s">
        <v>74</v>
      </c>
      <c r="C326" s="33" t="s">
        <v>116</v>
      </c>
      <c r="D326" s="33" t="s">
        <v>108</v>
      </c>
      <c r="E326" s="33" t="s">
        <v>466</v>
      </c>
      <c r="F326" s="33"/>
      <c r="G326" s="33"/>
      <c r="H326" s="25">
        <f>H329+H327</f>
        <v>154422143.63999999</v>
      </c>
      <c r="I326" s="25">
        <f>I329+I327</f>
        <v>52568463</v>
      </c>
      <c r="J326" s="25">
        <f>J329+J327</f>
        <v>59779500</v>
      </c>
    </row>
    <row r="327" spans="1:10" x14ac:dyDescent="0.2">
      <c r="A327" s="9" t="s">
        <v>688</v>
      </c>
      <c r="B327" s="33" t="s">
        <v>74</v>
      </c>
      <c r="C327" s="33" t="s">
        <v>116</v>
      </c>
      <c r="D327" s="33" t="s">
        <v>108</v>
      </c>
      <c r="E327" s="33" t="s">
        <v>687</v>
      </c>
      <c r="F327" s="33"/>
      <c r="G327" s="33"/>
      <c r="H327" s="25">
        <f>H328</f>
        <v>67799275.939999998</v>
      </c>
      <c r="I327" s="25">
        <f>I328</f>
        <v>18708163</v>
      </c>
      <c r="J327" s="25">
        <f>J328</f>
        <v>0</v>
      </c>
    </row>
    <row r="328" spans="1:10" ht="22.5" x14ac:dyDescent="0.2">
      <c r="A328" s="1" t="s">
        <v>204</v>
      </c>
      <c r="B328" s="33" t="s">
        <v>74</v>
      </c>
      <c r="C328" s="33" t="s">
        <v>116</v>
      </c>
      <c r="D328" s="33" t="s">
        <v>108</v>
      </c>
      <c r="E328" s="33" t="s">
        <v>687</v>
      </c>
      <c r="F328" s="33" t="s">
        <v>203</v>
      </c>
      <c r="G328" s="33"/>
      <c r="H328" s="25">
        <v>67799275.939999998</v>
      </c>
      <c r="I328" s="25">
        <v>18708163</v>
      </c>
      <c r="J328" s="25">
        <v>0</v>
      </c>
    </row>
    <row r="329" spans="1:10" x14ac:dyDescent="0.2">
      <c r="A329" s="18" t="s">
        <v>495</v>
      </c>
      <c r="B329" s="33" t="s">
        <v>74</v>
      </c>
      <c r="C329" s="33" t="s">
        <v>116</v>
      </c>
      <c r="D329" s="33" t="s">
        <v>108</v>
      </c>
      <c r="E329" s="33" t="s">
        <v>494</v>
      </c>
      <c r="F329" s="33"/>
      <c r="G329" s="33"/>
      <c r="H329" s="24">
        <f>H330+H331</f>
        <v>86622867.700000003</v>
      </c>
      <c r="I329" s="24">
        <f>I330+I331</f>
        <v>33860300</v>
      </c>
      <c r="J329" s="24">
        <f>J330+J331</f>
        <v>59779500</v>
      </c>
    </row>
    <row r="330" spans="1:10" ht="22.5" x14ac:dyDescent="0.2">
      <c r="A330" s="1" t="s">
        <v>204</v>
      </c>
      <c r="B330" s="33" t="s">
        <v>74</v>
      </c>
      <c r="C330" s="33" t="s">
        <v>116</v>
      </c>
      <c r="D330" s="33" t="s">
        <v>108</v>
      </c>
      <c r="E330" s="33" t="s">
        <v>494</v>
      </c>
      <c r="F330" s="33" t="s">
        <v>203</v>
      </c>
      <c r="G330" s="33"/>
      <c r="H330" s="24">
        <v>66622867.700000003</v>
      </c>
      <c r="I330" s="24">
        <v>2000000</v>
      </c>
      <c r="J330" s="24">
        <v>3500000</v>
      </c>
    </row>
    <row r="331" spans="1:10" ht="22.5" x14ac:dyDescent="0.2">
      <c r="A331" s="1" t="s">
        <v>204</v>
      </c>
      <c r="B331" s="33" t="s">
        <v>74</v>
      </c>
      <c r="C331" s="33" t="s">
        <v>116</v>
      </c>
      <c r="D331" s="33" t="s">
        <v>108</v>
      </c>
      <c r="E331" s="33" t="s">
        <v>494</v>
      </c>
      <c r="F331" s="33" t="s">
        <v>203</v>
      </c>
      <c r="G331" s="33" t="s">
        <v>220</v>
      </c>
      <c r="H331" s="25">
        <v>20000000</v>
      </c>
      <c r="I331" s="25">
        <v>31860300</v>
      </c>
      <c r="J331" s="25">
        <v>56279500</v>
      </c>
    </row>
    <row r="332" spans="1:10" ht="22.5" x14ac:dyDescent="0.2">
      <c r="A332" s="1" t="s">
        <v>62</v>
      </c>
      <c r="B332" s="33" t="s">
        <v>72</v>
      </c>
      <c r="C332" s="4"/>
      <c r="D332" s="4"/>
      <c r="E332" s="4"/>
      <c r="F332" s="4"/>
      <c r="G332" s="4"/>
      <c r="H332" s="24">
        <f>H333+H340+H360+H378+H369</f>
        <v>51209443.5</v>
      </c>
      <c r="I332" s="24">
        <f>I333+I340+I360+I378+I369</f>
        <v>49360134.799999997</v>
      </c>
      <c r="J332" s="24">
        <f>J333+J340+J360+J378+J369</f>
        <v>49357134.799999997</v>
      </c>
    </row>
    <row r="333" spans="1:10" x14ac:dyDescent="0.2">
      <c r="A333" s="1" t="s">
        <v>87</v>
      </c>
      <c r="B333" s="33" t="s">
        <v>72</v>
      </c>
      <c r="C333" s="33" t="s">
        <v>85</v>
      </c>
      <c r="D333" s="33" t="s">
        <v>86</v>
      </c>
      <c r="E333" s="4"/>
      <c r="F333" s="4"/>
      <c r="G333" s="4"/>
      <c r="H333" s="24">
        <f t="shared" ref="H333:J335" si="28">H334</f>
        <v>880442.5</v>
      </c>
      <c r="I333" s="24">
        <f t="shared" si="28"/>
        <v>80000</v>
      </c>
      <c r="J333" s="24">
        <f t="shared" si="28"/>
        <v>80000</v>
      </c>
    </row>
    <row r="334" spans="1:10" x14ac:dyDescent="0.2">
      <c r="A334" s="2" t="s">
        <v>100</v>
      </c>
      <c r="B334" s="33" t="s">
        <v>72</v>
      </c>
      <c r="C334" s="33" t="s">
        <v>85</v>
      </c>
      <c r="D334" s="33" t="s">
        <v>98</v>
      </c>
      <c r="E334" s="4"/>
      <c r="F334" s="4"/>
      <c r="G334" s="4"/>
      <c r="H334" s="24">
        <f t="shared" si="28"/>
        <v>880442.5</v>
      </c>
      <c r="I334" s="24">
        <f t="shared" si="28"/>
        <v>80000</v>
      </c>
      <c r="J334" s="24">
        <f t="shared" si="28"/>
        <v>80000</v>
      </c>
    </row>
    <row r="335" spans="1:10" x14ac:dyDescent="0.2">
      <c r="A335" s="18" t="s">
        <v>459</v>
      </c>
      <c r="B335" s="33" t="s">
        <v>72</v>
      </c>
      <c r="C335" s="33" t="s">
        <v>85</v>
      </c>
      <c r="D335" s="33" t="s">
        <v>98</v>
      </c>
      <c r="E335" s="33" t="s">
        <v>280</v>
      </c>
      <c r="F335" s="4"/>
      <c r="G335" s="4"/>
      <c r="H335" s="24">
        <f t="shared" si="28"/>
        <v>880442.5</v>
      </c>
      <c r="I335" s="24">
        <f t="shared" si="28"/>
        <v>80000</v>
      </c>
      <c r="J335" s="24">
        <f t="shared" si="28"/>
        <v>80000</v>
      </c>
    </row>
    <row r="336" spans="1:10" x14ac:dyDescent="0.2">
      <c r="A336" s="50" t="s">
        <v>308</v>
      </c>
      <c r="B336" s="33" t="s">
        <v>72</v>
      </c>
      <c r="C336" s="33" t="s">
        <v>85</v>
      </c>
      <c r="D336" s="33" t="s">
        <v>98</v>
      </c>
      <c r="E336" s="33" t="s">
        <v>332</v>
      </c>
      <c r="F336" s="33"/>
      <c r="G336" s="33"/>
      <c r="H336" s="24">
        <f>H337+H338+H339</f>
        <v>880442.5</v>
      </c>
      <c r="I336" s="24">
        <f>I337+I338+I339</f>
        <v>80000</v>
      </c>
      <c r="J336" s="24">
        <f>J337+J338+J339</f>
        <v>80000</v>
      </c>
    </row>
    <row r="337" spans="1:10" ht="22.5" x14ac:dyDescent="0.2">
      <c r="A337" s="1" t="s">
        <v>685</v>
      </c>
      <c r="B337" s="33" t="s">
        <v>72</v>
      </c>
      <c r="C337" s="33" t="s">
        <v>85</v>
      </c>
      <c r="D337" s="33" t="s">
        <v>98</v>
      </c>
      <c r="E337" s="33" t="s">
        <v>332</v>
      </c>
      <c r="F337" s="33" t="s">
        <v>684</v>
      </c>
      <c r="G337" s="33"/>
      <c r="H337" s="24">
        <v>211880</v>
      </c>
      <c r="I337" s="24">
        <v>0</v>
      </c>
      <c r="J337" s="24">
        <v>0</v>
      </c>
    </row>
    <row r="338" spans="1:10" x14ac:dyDescent="0.2">
      <c r="A338" s="1" t="s">
        <v>326</v>
      </c>
      <c r="B338" s="33" t="s">
        <v>72</v>
      </c>
      <c r="C338" s="33" t="s">
        <v>85</v>
      </c>
      <c r="D338" s="33" t="s">
        <v>98</v>
      </c>
      <c r="E338" s="33" t="s">
        <v>332</v>
      </c>
      <c r="F338" s="33" t="s">
        <v>96</v>
      </c>
      <c r="G338" s="33"/>
      <c r="H338" s="24">
        <v>80000</v>
      </c>
      <c r="I338" s="24">
        <v>80000</v>
      </c>
      <c r="J338" s="24">
        <v>80000</v>
      </c>
    </row>
    <row r="339" spans="1:10" x14ac:dyDescent="0.2">
      <c r="A339" s="9" t="s">
        <v>696</v>
      </c>
      <c r="B339" s="33" t="s">
        <v>72</v>
      </c>
      <c r="C339" s="33" t="s">
        <v>85</v>
      </c>
      <c r="D339" s="33" t="s">
        <v>98</v>
      </c>
      <c r="E339" s="33" t="s">
        <v>332</v>
      </c>
      <c r="F339" s="33" t="s">
        <v>693</v>
      </c>
      <c r="G339" s="33"/>
      <c r="H339" s="24">
        <v>588562.5</v>
      </c>
      <c r="I339" s="24">
        <v>0</v>
      </c>
      <c r="J339" s="24">
        <v>0</v>
      </c>
    </row>
    <row r="340" spans="1:10" x14ac:dyDescent="0.2">
      <c r="A340" s="1" t="s">
        <v>105</v>
      </c>
      <c r="B340" s="33" t="s">
        <v>72</v>
      </c>
      <c r="C340" s="33" t="s">
        <v>91</v>
      </c>
      <c r="D340" s="33" t="s">
        <v>86</v>
      </c>
      <c r="E340" s="33"/>
      <c r="F340" s="33"/>
      <c r="G340" s="33"/>
      <c r="H340" s="24">
        <f>H341+H345</f>
        <v>17422501</v>
      </c>
      <c r="I340" s="24">
        <f>I341+I345</f>
        <v>16591934.800000001</v>
      </c>
      <c r="J340" s="24">
        <f>J341+J345</f>
        <v>16588934.800000001</v>
      </c>
    </row>
    <row r="341" spans="1:10" x14ac:dyDescent="0.2">
      <c r="A341" s="1" t="s">
        <v>109</v>
      </c>
      <c r="B341" s="33" t="s">
        <v>72</v>
      </c>
      <c r="C341" s="33" t="s">
        <v>91</v>
      </c>
      <c r="D341" s="33" t="s">
        <v>108</v>
      </c>
      <c r="E341" s="33"/>
      <c r="F341" s="33"/>
      <c r="G341" s="33"/>
      <c r="H341" s="24">
        <f t="shared" ref="H341:J343" si="29">H342</f>
        <v>3000</v>
      </c>
      <c r="I341" s="24">
        <f t="shared" si="29"/>
        <v>3000</v>
      </c>
      <c r="J341" s="24">
        <f t="shared" si="29"/>
        <v>0</v>
      </c>
    </row>
    <row r="342" spans="1:10" ht="22.5" x14ac:dyDescent="0.2">
      <c r="A342" s="1" t="s">
        <v>496</v>
      </c>
      <c r="B342" s="33" t="s">
        <v>72</v>
      </c>
      <c r="C342" s="33" t="s">
        <v>91</v>
      </c>
      <c r="D342" s="33" t="s">
        <v>108</v>
      </c>
      <c r="E342" s="33" t="s">
        <v>375</v>
      </c>
      <c r="F342" s="33"/>
      <c r="G342" s="33"/>
      <c r="H342" s="24">
        <f t="shared" si="29"/>
        <v>3000</v>
      </c>
      <c r="I342" s="24">
        <f t="shared" si="29"/>
        <v>3000</v>
      </c>
      <c r="J342" s="24">
        <f t="shared" si="29"/>
        <v>0</v>
      </c>
    </row>
    <row r="343" spans="1:10" x14ac:dyDescent="0.2">
      <c r="A343" s="1" t="s">
        <v>376</v>
      </c>
      <c r="B343" s="33" t="s">
        <v>72</v>
      </c>
      <c r="C343" s="33" t="s">
        <v>91</v>
      </c>
      <c r="D343" s="33" t="s">
        <v>108</v>
      </c>
      <c r="E343" s="33" t="s">
        <v>374</v>
      </c>
      <c r="F343" s="33"/>
      <c r="G343" s="33"/>
      <c r="H343" s="24">
        <f t="shared" si="29"/>
        <v>3000</v>
      </c>
      <c r="I343" s="24">
        <f t="shared" si="29"/>
        <v>3000</v>
      </c>
      <c r="J343" s="24">
        <f t="shared" si="29"/>
        <v>0</v>
      </c>
    </row>
    <row r="344" spans="1:10" x14ac:dyDescent="0.2">
      <c r="A344" s="72" t="s">
        <v>690</v>
      </c>
      <c r="B344" s="33" t="s">
        <v>72</v>
      </c>
      <c r="C344" s="33" t="s">
        <v>91</v>
      </c>
      <c r="D344" s="33" t="s">
        <v>108</v>
      </c>
      <c r="E344" s="33" t="s">
        <v>374</v>
      </c>
      <c r="F344" s="33" t="s">
        <v>689</v>
      </c>
      <c r="G344" s="33"/>
      <c r="H344" s="24">
        <v>3000</v>
      </c>
      <c r="I344" s="24">
        <v>3000</v>
      </c>
      <c r="J344" s="24">
        <v>0</v>
      </c>
    </row>
    <row r="345" spans="1:10" x14ac:dyDescent="0.2">
      <c r="A345" s="1" t="s">
        <v>159</v>
      </c>
      <c r="B345" s="33" t="s">
        <v>72</v>
      </c>
      <c r="C345" s="33" t="s">
        <v>91</v>
      </c>
      <c r="D345" s="33" t="s">
        <v>111</v>
      </c>
      <c r="E345" s="33"/>
      <c r="F345" s="33"/>
      <c r="G345" s="33"/>
      <c r="H345" s="24">
        <f>H346+H349+H358</f>
        <v>17419501</v>
      </c>
      <c r="I345" s="24">
        <f>I346+I349+I358</f>
        <v>16588934.800000001</v>
      </c>
      <c r="J345" s="24">
        <f>J346+J349+J358</f>
        <v>16588934.800000001</v>
      </c>
    </row>
    <row r="346" spans="1:10" x14ac:dyDescent="0.2">
      <c r="A346" s="18" t="s">
        <v>459</v>
      </c>
      <c r="B346" s="33" t="s">
        <v>72</v>
      </c>
      <c r="C346" s="33" t="s">
        <v>91</v>
      </c>
      <c r="D346" s="33" t="s">
        <v>111</v>
      </c>
      <c r="E346" s="33" t="s">
        <v>280</v>
      </c>
      <c r="F346" s="33"/>
      <c r="G346" s="33"/>
      <c r="H346" s="24">
        <f t="shared" ref="H346:J347" si="30">H347</f>
        <v>800000</v>
      </c>
      <c r="I346" s="24">
        <f t="shared" si="30"/>
        <v>800000</v>
      </c>
      <c r="J346" s="24">
        <f t="shared" si="30"/>
        <v>800000</v>
      </c>
    </row>
    <row r="347" spans="1:10" x14ac:dyDescent="0.2">
      <c r="A347" s="10" t="s">
        <v>63</v>
      </c>
      <c r="B347" s="33" t="s">
        <v>72</v>
      </c>
      <c r="C347" s="33" t="s">
        <v>91</v>
      </c>
      <c r="D347" s="33" t="s">
        <v>111</v>
      </c>
      <c r="E347" s="33" t="s">
        <v>377</v>
      </c>
      <c r="F347" s="33"/>
      <c r="G347" s="33"/>
      <c r="H347" s="24">
        <f t="shared" si="30"/>
        <v>800000</v>
      </c>
      <c r="I347" s="24">
        <f t="shared" si="30"/>
        <v>800000</v>
      </c>
      <c r="J347" s="24">
        <f t="shared" si="30"/>
        <v>800000</v>
      </c>
    </row>
    <row r="348" spans="1:10" x14ac:dyDescent="0.2">
      <c r="A348" s="10" t="s">
        <v>457</v>
      </c>
      <c r="B348" s="33" t="s">
        <v>72</v>
      </c>
      <c r="C348" s="33" t="s">
        <v>91</v>
      </c>
      <c r="D348" s="33" t="s">
        <v>111</v>
      </c>
      <c r="E348" s="33" t="s">
        <v>377</v>
      </c>
      <c r="F348" s="33" t="s">
        <v>94</v>
      </c>
      <c r="G348" s="33"/>
      <c r="H348" s="24">
        <v>800000</v>
      </c>
      <c r="I348" s="24">
        <v>800000</v>
      </c>
      <c r="J348" s="24">
        <v>800000</v>
      </c>
    </row>
    <row r="349" spans="1:10" x14ac:dyDescent="0.2">
      <c r="A349" s="50" t="s">
        <v>308</v>
      </c>
      <c r="B349" s="33" t="s">
        <v>72</v>
      </c>
      <c r="C349" s="33" t="s">
        <v>91</v>
      </c>
      <c r="D349" s="33" t="s">
        <v>111</v>
      </c>
      <c r="E349" s="33" t="s">
        <v>332</v>
      </c>
      <c r="F349" s="33"/>
      <c r="G349" s="33"/>
      <c r="H349" s="24">
        <f>SUM(H350:H357)</f>
        <v>15883381</v>
      </c>
      <c r="I349" s="24">
        <f>SUM(I350:I357)</f>
        <v>14988934.800000001</v>
      </c>
      <c r="J349" s="24">
        <f>SUM(J350:J357)</f>
        <v>14988934.800000001</v>
      </c>
    </row>
    <row r="350" spans="1:10" x14ac:dyDescent="0.2">
      <c r="A350" s="56" t="s">
        <v>446</v>
      </c>
      <c r="B350" s="33" t="s">
        <v>72</v>
      </c>
      <c r="C350" s="33" t="s">
        <v>91</v>
      </c>
      <c r="D350" s="33" t="s">
        <v>111</v>
      </c>
      <c r="E350" s="33" t="s">
        <v>332</v>
      </c>
      <c r="F350" s="33" t="s">
        <v>90</v>
      </c>
      <c r="G350" s="33"/>
      <c r="H350" s="24">
        <v>11174643</v>
      </c>
      <c r="I350" s="24">
        <v>10440809.9</v>
      </c>
      <c r="J350" s="24">
        <v>10440809.9</v>
      </c>
    </row>
    <row r="351" spans="1:10" ht="22.5" x14ac:dyDescent="0.2">
      <c r="A351" s="1" t="s">
        <v>93</v>
      </c>
      <c r="B351" s="33" t="s">
        <v>72</v>
      </c>
      <c r="C351" s="33" t="s">
        <v>91</v>
      </c>
      <c r="D351" s="33" t="s">
        <v>111</v>
      </c>
      <c r="E351" s="33" t="s">
        <v>332</v>
      </c>
      <c r="F351" s="33" t="s">
        <v>92</v>
      </c>
      <c r="G351" s="33"/>
      <c r="H351" s="24">
        <v>9000</v>
      </c>
      <c r="I351" s="24">
        <v>9000</v>
      </c>
      <c r="J351" s="24">
        <v>9000</v>
      </c>
    </row>
    <row r="352" spans="1:10" ht="22.5" x14ac:dyDescent="0.2">
      <c r="A352" s="9" t="s">
        <v>448</v>
      </c>
      <c r="B352" s="33" t="s">
        <v>72</v>
      </c>
      <c r="C352" s="33" t="s">
        <v>91</v>
      </c>
      <c r="D352" s="33" t="s">
        <v>111</v>
      </c>
      <c r="E352" s="33" t="s">
        <v>332</v>
      </c>
      <c r="F352" s="33" t="s">
        <v>447</v>
      </c>
      <c r="G352" s="33"/>
      <c r="H352" s="24">
        <v>3374738</v>
      </c>
      <c r="I352" s="24">
        <v>3153124.9</v>
      </c>
      <c r="J352" s="24">
        <v>3153124.9</v>
      </c>
    </row>
    <row r="353" spans="1:10" x14ac:dyDescent="0.2">
      <c r="A353" s="1" t="s">
        <v>195</v>
      </c>
      <c r="B353" s="33" t="s">
        <v>72</v>
      </c>
      <c r="C353" s="33" t="s">
        <v>91</v>
      </c>
      <c r="D353" s="33" t="s">
        <v>111</v>
      </c>
      <c r="E353" s="33" t="s">
        <v>332</v>
      </c>
      <c r="F353" s="33" t="s">
        <v>194</v>
      </c>
      <c r="G353" s="33"/>
      <c r="H353" s="24">
        <v>300000</v>
      </c>
      <c r="I353" s="24">
        <v>300000</v>
      </c>
      <c r="J353" s="24">
        <v>300000</v>
      </c>
    </row>
    <row r="354" spans="1:10" x14ac:dyDescent="0.2">
      <c r="A354" s="1" t="s">
        <v>457</v>
      </c>
      <c r="B354" s="33" t="s">
        <v>72</v>
      </c>
      <c r="C354" s="33" t="s">
        <v>91</v>
      </c>
      <c r="D354" s="33" t="s">
        <v>111</v>
      </c>
      <c r="E354" s="33" t="s">
        <v>332</v>
      </c>
      <c r="F354" s="33" t="s">
        <v>94</v>
      </c>
      <c r="G354" s="33"/>
      <c r="H354" s="24">
        <v>984245.15</v>
      </c>
      <c r="I354" s="24">
        <v>1061000</v>
      </c>
      <c r="J354" s="24">
        <v>1061000</v>
      </c>
    </row>
    <row r="355" spans="1:10" x14ac:dyDescent="0.2">
      <c r="A355" s="1" t="s">
        <v>478</v>
      </c>
      <c r="B355" s="33" t="s">
        <v>72</v>
      </c>
      <c r="C355" s="33" t="s">
        <v>91</v>
      </c>
      <c r="D355" s="33" t="s">
        <v>111</v>
      </c>
      <c r="E355" s="33" t="s">
        <v>332</v>
      </c>
      <c r="F355" s="33" t="s">
        <v>477</v>
      </c>
      <c r="G355" s="33"/>
      <c r="H355" s="24">
        <v>15754.85</v>
      </c>
      <c r="I355" s="24">
        <v>0</v>
      </c>
      <c r="J355" s="24">
        <v>0</v>
      </c>
    </row>
    <row r="356" spans="1:10" x14ac:dyDescent="0.2">
      <c r="A356" s="1" t="s">
        <v>97</v>
      </c>
      <c r="B356" s="33" t="s">
        <v>72</v>
      </c>
      <c r="C356" s="33" t="s">
        <v>91</v>
      </c>
      <c r="D356" s="33" t="s">
        <v>111</v>
      </c>
      <c r="E356" s="33" t="s">
        <v>332</v>
      </c>
      <c r="F356" s="33" t="s">
        <v>95</v>
      </c>
      <c r="G356" s="33"/>
      <c r="H356" s="24">
        <v>10000</v>
      </c>
      <c r="I356" s="24">
        <v>10000</v>
      </c>
      <c r="J356" s="24">
        <v>10000</v>
      </c>
    </row>
    <row r="357" spans="1:10" x14ac:dyDescent="0.2">
      <c r="A357" s="1" t="s">
        <v>326</v>
      </c>
      <c r="B357" s="33" t="s">
        <v>72</v>
      </c>
      <c r="C357" s="33" t="s">
        <v>91</v>
      </c>
      <c r="D357" s="33" t="s">
        <v>111</v>
      </c>
      <c r="E357" s="33" t="s">
        <v>332</v>
      </c>
      <c r="F357" s="33" t="s">
        <v>96</v>
      </c>
      <c r="G357" s="33"/>
      <c r="H357" s="24">
        <v>15000</v>
      </c>
      <c r="I357" s="24">
        <v>15000</v>
      </c>
      <c r="J357" s="24">
        <v>15000</v>
      </c>
    </row>
    <row r="358" spans="1:10" ht="22.5" x14ac:dyDescent="0.2">
      <c r="A358" s="1" t="s">
        <v>207</v>
      </c>
      <c r="B358" s="33" t="s">
        <v>72</v>
      </c>
      <c r="C358" s="33" t="s">
        <v>91</v>
      </c>
      <c r="D358" s="33" t="s">
        <v>111</v>
      </c>
      <c r="E358" s="33" t="s">
        <v>378</v>
      </c>
      <c r="F358" s="33"/>
      <c r="G358" s="33"/>
      <c r="H358" s="24">
        <f>H359</f>
        <v>736120</v>
      </c>
      <c r="I358" s="24">
        <f>I359</f>
        <v>800000</v>
      </c>
      <c r="J358" s="24">
        <f>J359</f>
        <v>800000</v>
      </c>
    </row>
    <row r="359" spans="1:10" x14ac:dyDescent="0.2">
      <c r="A359" s="1" t="s">
        <v>457</v>
      </c>
      <c r="B359" s="33" t="s">
        <v>72</v>
      </c>
      <c r="C359" s="33" t="s">
        <v>91</v>
      </c>
      <c r="D359" s="33" t="s">
        <v>111</v>
      </c>
      <c r="E359" s="33" t="s">
        <v>378</v>
      </c>
      <c r="F359" s="33" t="s">
        <v>94</v>
      </c>
      <c r="G359" s="33"/>
      <c r="H359" s="24">
        <v>736120</v>
      </c>
      <c r="I359" s="24">
        <v>800000</v>
      </c>
      <c r="J359" s="24">
        <v>800000</v>
      </c>
    </row>
    <row r="360" spans="1:10" x14ac:dyDescent="0.2">
      <c r="A360" s="1" t="s">
        <v>113</v>
      </c>
      <c r="B360" s="33" t="s">
        <v>72</v>
      </c>
      <c r="C360" s="33" t="s">
        <v>108</v>
      </c>
      <c r="D360" s="33" t="s">
        <v>86</v>
      </c>
      <c r="E360" s="33"/>
      <c r="F360" s="33"/>
      <c r="G360" s="33"/>
      <c r="H360" s="24">
        <f>H361+H365</f>
        <v>700000</v>
      </c>
      <c r="I360" s="24">
        <f>I361+I365</f>
        <v>700000</v>
      </c>
      <c r="J360" s="24">
        <f>J361+J365</f>
        <v>700000</v>
      </c>
    </row>
    <row r="361" spans="1:10" x14ac:dyDescent="0.2">
      <c r="A361" s="2" t="s">
        <v>206</v>
      </c>
      <c r="B361" s="36" t="s">
        <v>72</v>
      </c>
      <c r="C361" s="36" t="s">
        <v>108</v>
      </c>
      <c r="D361" s="36" t="s">
        <v>85</v>
      </c>
      <c r="E361" s="33"/>
      <c r="F361" s="33"/>
      <c r="G361" s="33"/>
      <c r="H361" s="24">
        <f>H363</f>
        <v>250000</v>
      </c>
      <c r="I361" s="24">
        <f>I363</f>
        <v>250000</v>
      </c>
      <c r="J361" s="24">
        <f>J363</f>
        <v>250000</v>
      </c>
    </row>
    <row r="362" spans="1:10" x14ac:dyDescent="0.2">
      <c r="A362" s="18" t="s">
        <v>459</v>
      </c>
      <c r="B362" s="33" t="s">
        <v>72</v>
      </c>
      <c r="C362" s="33" t="s">
        <v>108</v>
      </c>
      <c r="D362" s="33" t="s">
        <v>85</v>
      </c>
      <c r="E362" s="33" t="s">
        <v>280</v>
      </c>
      <c r="F362" s="33"/>
      <c r="G362" s="33"/>
      <c r="H362" s="24">
        <f t="shared" ref="H362:J363" si="31">H363</f>
        <v>250000</v>
      </c>
      <c r="I362" s="24">
        <f t="shared" si="31"/>
        <v>250000</v>
      </c>
      <c r="J362" s="24">
        <f t="shared" si="31"/>
        <v>250000</v>
      </c>
    </row>
    <row r="363" spans="1:10" x14ac:dyDescent="0.2">
      <c r="A363" s="1" t="s">
        <v>453</v>
      </c>
      <c r="B363" s="36" t="s">
        <v>72</v>
      </c>
      <c r="C363" s="36" t="s">
        <v>108</v>
      </c>
      <c r="D363" s="36" t="s">
        <v>85</v>
      </c>
      <c r="E363" s="36" t="s">
        <v>379</v>
      </c>
      <c r="F363" s="33"/>
      <c r="G363" s="33"/>
      <c r="H363" s="24">
        <f t="shared" si="31"/>
        <v>250000</v>
      </c>
      <c r="I363" s="24">
        <f t="shared" si="31"/>
        <v>250000</v>
      </c>
      <c r="J363" s="24">
        <f t="shared" si="31"/>
        <v>250000</v>
      </c>
    </row>
    <row r="364" spans="1:10" x14ac:dyDescent="0.2">
      <c r="A364" s="1" t="s">
        <v>457</v>
      </c>
      <c r="B364" s="36" t="s">
        <v>72</v>
      </c>
      <c r="C364" s="36" t="s">
        <v>108</v>
      </c>
      <c r="D364" s="36" t="s">
        <v>85</v>
      </c>
      <c r="E364" s="36" t="s">
        <v>379</v>
      </c>
      <c r="F364" s="33" t="s">
        <v>94</v>
      </c>
      <c r="G364" s="33"/>
      <c r="H364" s="24">
        <v>250000</v>
      </c>
      <c r="I364" s="24">
        <v>250000</v>
      </c>
      <c r="J364" s="24">
        <v>250000</v>
      </c>
    </row>
    <row r="365" spans="1:10" x14ac:dyDescent="0.2">
      <c r="A365" s="2" t="s">
        <v>198</v>
      </c>
      <c r="B365" s="36" t="s">
        <v>72</v>
      </c>
      <c r="C365" s="36" t="s">
        <v>108</v>
      </c>
      <c r="D365" s="36" t="s">
        <v>88</v>
      </c>
      <c r="E365" s="36"/>
      <c r="F365" s="33"/>
      <c r="G365" s="33"/>
      <c r="H365" s="24">
        <f>H367</f>
        <v>450000</v>
      </c>
      <c r="I365" s="24">
        <f>I367</f>
        <v>450000</v>
      </c>
      <c r="J365" s="24">
        <f>J367</f>
        <v>450000</v>
      </c>
    </row>
    <row r="366" spans="1:10" x14ac:dyDescent="0.2">
      <c r="A366" s="18" t="s">
        <v>459</v>
      </c>
      <c r="B366" s="33" t="s">
        <v>72</v>
      </c>
      <c r="C366" s="33" t="s">
        <v>108</v>
      </c>
      <c r="D366" s="33" t="s">
        <v>85</v>
      </c>
      <c r="E366" s="33" t="s">
        <v>280</v>
      </c>
      <c r="F366" s="33"/>
      <c r="G366" s="33"/>
      <c r="H366" s="24">
        <f t="shared" ref="H366:J367" si="32">H367</f>
        <v>450000</v>
      </c>
      <c r="I366" s="24">
        <f t="shared" si="32"/>
        <v>450000</v>
      </c>
      <c r="J366" s="24">
        <f t="shared" si="32"/>
        <v>450000</v>
      </c>
    </row>
    <row r="367" spans="1:10" x14ac:dyDescent="0.2">
      <c r="A367" s="1" t="s">
        <v>453</v>
      </c>
      <c r="B367" s="36" t="s">
        <v>72</v>
      </c>
      <c r="C367" s="36" t="s">
        <v>108</v>
      </c>
      <c r="D367" s="36" t="s">
        <v>88</v>
      </c>
      <c r="E367" s="36" t="s">
        <v>379</v>
      </c>
      <c r="F367" s="33"/>
      <c r="G367" s="33"/>
      <c r="H367" s="24">
        <f t="shared" si="32"/>
        <v>450000</v>
      </c>
      <c r="I367" s="24">
        <f t="shared" si="32"/>
        <v>450000</v>
      </c>
      <c r="J367" s="24">
        <f t="shared" si="32"/>
        <v>450000</v>
      </c>
    </row>
    <row r="368" spans="1:10" x14ac:dyDescent="0.2">
      <c r="A368" s="1" t="s">
        <v>457</v>
      </c>
      <c r="B368" s="36" t="s">
        <v>72</v>
      </c>
      <c r="C368" s="36" t="s">
        <v>108</v>
      </c>
      <c r="D368" s="36" t="s">
        <v>88</v>
      </c>
      <c r="E368" s="36" t="s">
        <v>379</v>
      </c>
      <c r="F368" s="33" t="s">
        <v>94</v>
      </c>
      <c r="G368" s="33"/>
      <c r="H368" s="24">
        <v>450000</v>
      </c>
      <c r="I368" s="24">
        <v>450000</v>
      </c>
      <c r="J368" s="24">
        <v>450000</v>
      </c>
    </row>
    <row r="369" spans="1:31" x14ac:dyDescent="0.2">
      <c r="A369" s="18" t="s">
        <v>161</v>
      </c>
      <c r="B369" s="36" t="s">
        <v>72</v>
      </c>
      <c r="C369" s="33" t="s">
        <v>160</v>
      </c>
      <c r="D369" s="33" t="s">
        <v>86</v>
      </c>
      <c r="E369" s="36"/>
      <c r="F369" s="33"/>
      <c r="G369" s="33"/>
      <c r="H369" s="24">
        <f t="shared" ref="H369:J371" si="33">H370</f>
        <v>29806500</v>
      </c>
      <c r="I369" s="24">
        <f t="shared" si="33"/>
        <v>29588200</v>
      </c>
      <c r="J369" s="24">
        <f t="shared" si="33"/>
        <v>29588200</v>
      </c>
    </row>
    <row r="370" spans="1:31" x14ac:dyDescent="0.2">
      <c r="A370" s="19" t="s">
        <v>186</v>
      </c>
      <c r="B370" s="36" t="s">
        <v>72</v>
      </c>
      <c r="C370" s="33" t="s">
        <v>160</v>
      </c>
      <c r="D370" s="33" t="s">
        <v>91</v>
      </c>
      <c r="E370" s="36"/>
      <c r="F370" s="33"/>
      <c r="G370" s="33"/>
      <c r="H370" s="24">
        <f t="shared" si="33"/>
        <v>29806500</v>
      </c>
      <c r="I370" s="24">
        <f t="shared" si="33"/>
        <v>29588200</v>
      </c>
      <c r="J370" s="24">
        <f t="shared" si="33"/>
        <v>29588200</v>
      </c>
    </row>
    <row r="371" spans="1:31" x14ac:dyDescent="0.2">
      <c r="A371" s="1" t="s">
        <v>506</v>
      </c>
      <c r="B371" s="36" t="s">
        <v>72</v>
      </c>
      <c r="C371" s="33" t="s">
        <v>160</v>
      </c>
      <c r="D371" s="33" t="s">
        <v>91</v>
      </c>
      <c r="E371" s="36" t="s">
        <v>310</v>
      </c>
      <c r="F371" s="33"/>
      <c r="G371" s="33"/>
      <c r="H371" s="24">
        <f t="shared" si="33"/>
        <v>29806500</v>
      </c>
      <c r="I371" s="24">
        <f t="shared" si="33"/>
        <v>29588200</v>
      </c>
      <c r="J371" s="24">
        <f t="shared" si="33"/>
        <v>29588200</v>
      </c>
    </row>
    <row r="372" spans="1:31" x14ac:dyDescent="0.2">
      <c r="A372" s="1" t="s">
        <v>279</v>
      </c>
      <c r="B372" s="36" t="s">
        <v>72</v>
      </c>
      <c r="C372" s="33" t="s">
        <v>160</v>
      </c>
      <c r="D372" s="33" t="s">
        <v>91</v>
      </c>
      <c r="E372" s="36" t="s">
        <v>320</v>
      </c>
      <c r="F372" s="33"/>
      <c r="G372" s="33"/>
      <c r="H372" s="24">
        <f t="shared" ref="H372:AE372" si="34">H373+H375</f>
        <v>29806500</v>
      </c>
      <c r="I372" s="24">
        <f t="shared" si="34"/>
        <v>29588200</v>
      </c>
      <c r="J372" s="24">
        <f t="shared" si="34"/>
        <v>29588200</v>
      </c>
      <c r="K372" s="24">
        <f t="shared" si="34"/>
        <v>0</v>
      </c>
      <c r="L372" s="24">
        <f t="shared" si="34"/>
        <v>0</v>
      </c>
      <c r="M372" s="24">
        <f t="shared" si="34"/>
        <v>0</v>
      </c>
      <c r="N372" s="24">
        <f t="shared" si="34"/>
        <v>0</v>
      </c>
      <c r="O372" s="24">
        <f t="shared" si="34"/>
        <v>0</v>
      </c>
      <c r="P372" s="24">
        <f t="shared" si="34"/>
        <v>0</v>
      </c>
      <c r="Q372" s="24">
        <f t="shared" si="34"/>
        <v>0</v>
      </c>
      <c r="R372" s="24">
        <f t="shared" si="34"/>
        <v>0</v>
      </c>
      <c r="S372" s="24">
        <f t="shared" si="34"/>
        <v>0</v>
      </c>
      <c r="T372" s="24">
        <f t="shared" si="34"/>
        <v>0</v>
      </c>
      <c r="U372" s="24">
        <f t="shared" si="34"/>
        <v>0</v>
      </c>
      <c r="V372" s="24">
        <f t="shared" si="34"/>
        <v>0</v>
      </c>
      <c r="W372" s="24">
        <f t="shared" si="34"/>
        <v>0</v>
      </c>
      <c r="X372" s="24">
        <f t="shared" si="34"/>
        <v>0</v>
      </c>
      <c r="Y372" s="24">
        <f t="shared" si="34"/>
        <v>0</v>
      </c>
      <c r="Z372" s="24">
        <f t="shared" si="34"/>
        <v>0</v>
      </c>
      <c r="AA372" s="24">
        <f t="shared" si="34"/>
        <v>0</v>
      </c>
      <c r="AB372" s="24">
        <f t="shared" si="34"/>
        <v>0</v>
      </c>
      <c r="AC372" s="24">
        <f t="shared" si="34"/>
        <v>0</v>
      </c>
      <c r="AD372" s="24">
        <f t="shared" si="34"/>
        <v>0</v>
      </c>
      <c r="AE372" s="24">
        <f t="shared" si="34"/>
        <v>0</v>
      </c>
    </row>
    <row r="373" spans="1:31" ht="67.5" x14ac:dyDescent="0.2">
      <c r="A373" s="17" t="s">
        <v>596</v>
      </c>
      <c r="B373" s="36" t="s">
        <v>72</v>
      </c>
      <c r="C373" s="33" t="s">
        <v>160</v>
      </c>
      <c r="D373" s="33" t="s">
        <v>91</v>
      </c>
      <c r="E373" s="36" t="s">
        <v>595</v>
      </c>
      <c r="F373" s="33"/>
      <c r="G373" s="33"/>
      <c r="H373" s="24">
        <f>H374</f>
        <v>5251522.62</v>
      </c>
      <c r="I373" s="24">
        <f>I374</f>
        <v>18675100</v>
      </c>
      <c r="J373" s="24">
        <f>J374</f>
        <v>18675100</v>
      </c>
    </row>
    <row r="374" spans="1:31" ht="22.5" x14ac:dyDescent="0.2">
      <c r="A374" s="18" t="s">
        <v>200</v>
      </c>
      <c r="B374" s="36" t="s">
        <v>72</v>
      </c>
      <c r="C374" s="33" t="s">
        <v>160</v>
      </c>
      <c r="D374" s="33" t="s">
        <v>91</v>
      </c>
      <c r="E374" s="36" t="s">
        <v>595</v>
      </c>
      <c r="F374" s="33" t="s">
        <v>199</v>
      </c>
      <c r="G374" s="33" t="s">
        <v>220</v>
      </c>
      <c r="H374" s="24">
        <v>5251522.62</v>
      </c>
      <c r="I374" s="24">
        <v>18675100</v>
      </c>
      <c r="J374" s="24">
        <v>18675100</v>
      </c>
    </row>
    <row r="375" spans="1:31" ht="33.75" x14ac:dyDescent="0.2">
      <c r="A375" s="9" t="s">
        <v>692</v>
      </c>
      <c r="B375" s="36" t="s">
        <v>72</v>
      </c>
      <c r="C375" s="33" t="s">
        <v>160</v>
      </c>
      <c r="D375" s="33" t="s">
        <v>91</v>
      </c>
      <c r="E375" s="36" t="s">
        <v>691</v>
      </c>
      <c r="F375" s="33"/>
      <c r="G375" s="33"/>
      <c r="H375" s="24">
        <f>H376+H377</f>
        <v>24554977.379999999</v>
      </c>
      <c r="I375" s="24">
        <f>I376+I377</f>
        <v>10913100</v>
      </c>
      <c r="J375" s="24">
        <f>J376+J377</f>
        <v>10913100</v>
      </c>
    </row>
    <row r="376" spans="1:31" ht="22.5" x14ac:dyDescent="0.2">
      <c r="A376" s="18" t="s">
        <v>200</v>
      </c>
      <c r="B376" s="36" t="s">
        <v>72</v>
      </c>
      <c r="C376" s="33" t="s">
        <v>160</v>
      </c>
      <c r="D376" s="33" t="s">
        <v>91</v>
      </c>
      <c r="E376" s="36" t="s">
        <v>691</v>
      </c>
      <c r="F376" s="33" t="s">
        <v>199</v>
      </c>
      <c r="G376" s="33" t="s">
        <v>220</v>
      </c>
      <c r="H376" s="24">
        <v>4665458.3899999997</v>
      </c>
      <c r="I376" s="24">
        <v>2291800</v>
      </c>
      <c r="J376" s="24">
        <v>2291800</v>
      </c>
    </row>
    <row r="377" spans="1:31" ht="22.5" x14ac:dyDescent="0.2">
      <c r="A377" s="18" t="s">
        <v>200</v>
      </c>
      <c r="B377" s="36" t="s">
        <v>72</v>
      </c>
      <c r="C377" s="33" t="s">
        <v>160</v>
      </c>
      <c r="D377" s="33" t="s">
        <v>91</v>
      </c>
      <c r="E377" s="36" t="s">
        <v>691</v>
      </c>
      <c r="F377" s="33" t="s">
        <v>199</v>
      </c>
      <c r="G377" s="33" t="s">
        <v>528</v>
      </c>
      <c r="H377" s="24">
        <v>19889518.989999998</v>
      </c>
      <c r="I377" s="24">
        <v>8621300</v>
      </c>
      <c r="J377" s="24">
        <v>8621300</v>
      </c>
    </row>
    <row r="378" spans="1:31" x14ac:dyDescent="0.2">
      <c r="A378" s="1" t="s">
        <v>163</v>
      </c>
      <c r="B378" s="33" t="s">
        <v>72</v>
      </c>
      <c r="C378" s="33" t="s">
        <v>111</v>
      </c>
      <c r="D378" s="33" t="s">
        <v>86</v>
      </c>
      <c r="E378" s="33"/>
      <c r="F378" s="33"/>
      <c r="G378" s="33"/>
      <c r="H378" s="24">
        <f t="shared" ref="H378:J381" si="35">H379</f>
        <v>2400000</v>
      </c>
      <c r="I378" s="24">
        <f t="shared" si="35"/>
        <v>2400000</v>
      </c>
      <c r="J378" s="24">
        <f t="shared" si="35"/>
        <v>2400000</v>
      </c>
    </row>
    <row r="379" spans="1:31" x14ac:dyDescent="0.2">
      <c r="A379" s="1" t="s">
        <v>164</v>
      </c>
      <c r="B379" s="33" t="s">
        <v>72</v>
      </c>
      <c r="C379" s="33" t="s">
        <v>111</v>
      </c>
      <c r="D379" s="33" t="s">
        <v>88</v>
      </c>
      <c r="E379" s="33"/>
      <c r="F379" s="33"/>
      <c r="G379" s="33"/>
      <c r="H379" s="24">
        <f t="shared" si="35"/>
        <v>2400000</v>
      </c>
      <c r="I379" s="24">
        <f t="shared" si="35"/>
        <v>2400000</v>
      </c>
      <c r="J379" s="24">
        <f t="shared" si="35"/>
        <v>2400000</v>
      </c>
    </row>
    <row r="380" spans="1:31" x14ac:dyDescent="0.2">
      <c r="A380" s="18" t="s">
        <v>459</v>
      </c>
      <c r="B380" s="33" t="s">
        <v>72</v>
      </c>
      <c r="C380" s="33" t="s">
        <v>111</v>
      </c>
      <c r="D380" s="33" t="s">
        <v>88</v>
      </c>
      <c r="E380" s="33" t="s">
        <v>280</v>
      </c>
      <c r="F380" s="33"/>
      <c r="G380" s="33"/>
      <c r="H380" s="24">
        <f t="shared" si="35"/>
        <v>2400000</v>
      </c>
      <c r="I380" s="24">
        <f t="shared" si="35"/>
        <v>2400000</v>
      </c>
      <c r="J380" s="24">
        <f t="shared" si="35"/>
        <v>2400000</v>
      </c>
    </row>
    <row r="381" spans="1:31" ht="33.75" x14ac:dyDescent="0.2">
      <c r="A381" s="1" t="s">
        <v>81</v>
      </c>
      <c r="B381" s="33" t="s">
        <v>72</v>
      </c>
      <c r="C381" s="33" t="s">
        <v>111</v>
      </c>
      <c r="D381" s="33" t="s">
        <v>88</v>
      </c>
      <c r="E381" s="33" t="s">
        <v>380</v>
      </c>
      <c r="F381" s="33"/>
      <c r="G381" s="33"/>
      <c r="H381" s="24">
        <f t="shared" si="35"/>
        <v>2400000</v>
      </c>
      <c r="I381" s="24">
        <f t="shared" si="35"/>
        <v>2400000</v>
      </c>
      <c r="J381" s="24">
        <f t="shared" si="35"/>
        <v>2400000</v>
      </c>
    </row>
    <row r="382" spans="1:31" ht="22.5" x14ac:dyDescent="0.2">
      <c r="A382" s="1" t="s">
        <v>382</v>
      </c>
      <c r="B382" s="33" t="s">
        <v>72</v>
      </c>
      <c r="C382" s="33" t="s">
        <v>111</v>
      </c>
      <c r="D382" s="33" t="s">
        <v>88</v>
      </c>
      <c r="E382" s="33" t="s">
        <v>380</v>
      </c>
      <c r="F382" s="33" t="s">
        <v>381</v>
      </c>
      <c r="G382" s="33"/>
      <c r="H382" s="24">
        <v>2400000</v>
      </c>
      <c r="I382" s="24">
        <v>2400000</v>
      </c>
      <c r="J382" s="24">
        <v>2400000</v>
      </c>
    </row>
    <row r="383" spans="1:31" x14ac:dyDescent="0.2">
      <c r="A383" s="1" t="s">
        <v>64</v>
      </c>
      <c r="B383" s="33" t="s">
        <v>79</v>
      </c>
      <c r="C383" s="1"/>
      <c r="D383" s="1"/>
      <c r="E383" s="1"/>
      <c r="F383" s="1"/>
      <c r="G383" s="1"/>
      <c r="H383" s="24">
        <f>H385</f>
        <v>4428120</v>
      </c>
      <c r="I383" s="24">
        <f>I385</f>
        <v>3785492</v>
      </c>
      <c r="J383" s="24">
        <f>J385</f>
        <v>3785492</v>
      </c>
    </row>
    <row r="384" spans="1:31" x14ac:dyDescent="0.2">
      <c r="A384" s="1" t="s">
        <v>87</v>
      </c>
      <c r="B384" s="33" t="s">
        <v>79</v>
      </c>
      <c r="C384" s="33" t="s">
        <v>85</v>
      </c>
      <c r="D384" s="33" t="s">
        <v>86</v>
      </c>
      <c r="E384" s="1"/>
      <c r="F384" s="1"/>
      <c r="G384" s="1"/>
      <c r="H384" s="24">
        <f t="shared" ref="H384:J385" si="36">H385</f>
        <v>4428120</v>
      </c>
      <c r="I384" s="24">
        <f t="shared" si="36"/>
        <v>3785492</v>
      </c>
      <c r="J384" s="24">
        <f t="shared" si="36"/>
        <v>3785492</v>
      </c>
    </row>
    <row r="385" spans="1:10" ht="22.5" x14ac:dyDescent="0.2">
      <c r="A385" s="1" t="s">
        <v>118</v>
      </c>
      <c r="B385" s="33" t="s">
        <v>79</v>
      </c>
      <c r="C385" s="33" t="s">
        <v>85</v>
      </c>
      <c r="D385" s="33" t="s">
        <v>114</v>
      </c>
      <c r="E385" s="33"/>
      <c r="F385" s="33"/>
      <c r="G385" s="33"/>
      <c r="H385" s="24">
        <f t="shared" si="36"/>
        <v>4428120</v>
      </c>
      <c r="I385" s="24">
        <f t="shared" si="36"/>
        <v>3785492</v>
      </c>
      <c r="J385" s="24">
        <f t="shared" si="36"/>
        <v>3785492</v>
      </c>
    </row>
    <row r="386" spans="1:10" x14ac:dyDescent="0.2">
      <c r="A386" s="18" t="s">
        <v>459</v>
      </c>
      <c r="B386" s="33" t="s">
        <v>79</v>
      </c>
      <c r="C386" s="33" t="s">
        <v>85</v>
      </c>
      <c r="D386" s="33" t="s">
        <v>114</v>
      </c>
      <c r="E386" s="33" t="s">
        <v>280</v>
      </c>
      <c r="F386" s="33"/>
      <c r="G386" s="33"/>
      <c r="H386" s="24">
        <f>H387+H394</f>
        <v>4428120</v>
      </c>
      <c r="I386" s="24">
        <f>I387+I394</f>
        <v>3785492</v>
      </c>
      <c r="J386" s="24">
        <f>J387+J394</f>
        <v>3785492</v>
      </c>
    </row>
    <row r="387" spans="1:10" x14ac:dyDescent="0.2">
      <c r="A387" s="18" t="s">
        <v>308</v>
      </c>
      <c r="B387" s="33" t="s">
        <v>79</v>
      </c>
      <c r="C387" s="33" t="s">
        <v>85</v>
      </c>
      <c r="D387" s="33" t="s">
        <v>114</v>
      </c>
      <c r="E387" s="33" t="s">
        <v>332</v>
      </c>
      <c r="F387" s="33"/>
      <c r="G387" s="33"/>
      <c r="H387" s="24">
        <f>SUM(H388:H393)</f>
        <v>2977175</v>
      </c>
      <c r="I387" s="24">
        <f>SUM(I388:I393)</f>
        <v>2563665</v>
      </c>
      <c r="J387" s="24">
        <f>SUM(J388:J393)</f>
        <v>2563665</v>
      </c>
    </row>
    <row r="388" spans="1:10" x14ac:dyDescent="0.2">
      <c r="A388" s="9" t="s">
        <v>446</v>
      </c>
      <c r="B388" s="33" t="s">
        <v>79</v>
      </c>
      <c r="C388" s="33" t="s">
        <v>85</v>
      </c>
      <c r="D388" s="33" t="s">
        <v>114</v>
      </c>
      <c r="E388" s="33" t="s">
        <v>332</v>
      </c>
      <c r="F388" s="33" t="s">
        <v>90</v>
      </c>
      <c r="G388" s="33"/>
      <c r="H388" s="24">
        <v>2154828</v>
      </c>
      <c r="I388" s="24">
        <v>1978400</v>
      </c>
      <c r="J388" s="24">
        <v>1978400</v>
      </c>
    </row>
    <row r="389" spans="1:10" ht="22.5" x14ac:dyDescent="0.2">
      <c r="A389" s="1" t="s">
        <v>93</v>
      </c>
      <c r="B389" s="33" t="s">
        <v>79</v>
      </c>
      <c r="C389" s="33" t="s">
        <v>85</v>
      </c>
      <c r="D389" s="33" t="s">
        <v>114</v>
      </c>
      <c r="E389" s="33" t="s">
        <v>332</v>
      </c>
      <c r="F389" s="33" t="s">
        <v>92</v>
      </c>
      <c r="G389" s="33"/>
      <c r="H389" s="24">
        <v>2000</v>
      </c>
      <c r="I389" s="24">
        <v>2000</v>
      </c>
      <c r="J389" s="24">
        <v>2000</v>
      </c>
    </row>
    <row r="390" spans="1:10" ht="22.5" x14ac:dyDescent="0.2">
      <c r="A390" s="9" t="s">
        <v>448</v>
      </c>
      <c r="B390" s="33" t="s">
        <v>79</v>
      </c>
      <c r="C390" s="33" t="s">
        <v>85</v>
      </c>
      <c r="D390" s="33" t="s">
        <v>114</v>
      </c>
      <c r="E390" s="33" t="s">
        <v>332</v>
      </c>
      <c r="F390" s="33" t="s">
        <v>447</v>
      </c>
      <c r="G390" s="33"/>
      <c r="H390" s="24">
        <v>650746</v>
      </c>
      <c r="I390" s="24">
        <v>413664</v>
      </c>
      <c r="J390" s="24">
        <v>413664</v>
      </c>
    </row>
    <row r="391" spans="1:10" x14ac:dyDescent="0.2">
      <c r="A391" s="1" t="s">
        <v>195</v>
      </c>
      <c r="B391" s="33" t="s">
        <v>79</v>
      </c>
      <c r="C391" s="33" t="s">
        <v>85</v>
      </c>
      <c r="D391" s="33" t="s">
        <v>114</v>
      </c>
      <c r="E391" s="33" t="s">
        <v>332</v>
      </c>
      <c r="F391" s="33" t="s">
        <v>194</v>
      </c>
      <c r="G391" s="33"/>
      <c r="H391" s="24">
        <v>65101</v>
      </c>
      <c r="I391" s="24">
        <v>65101</v>
      </c>
      <c r="J391" s="24">
        <v>65101</v>
      </c>
    </row>
    <row r="392" spans="1:10" x14ac:dyDescent="0.2">
      <c r="A392" s="1" t="s">
        <v>457</v>
      </c>
      <c r="B392" s="33" t="s">
        <v>79</v>
      </c>
      <c r="C392" s="33" t="s">
        <v>85</v>
      </c>
      <c r="D392" s="33" t="s">
        <v>114</v>
      </c>
      <c r="E392" s="33" t="s">
        <v>332</v>
      </c>
      <c r="F392" s="33" t="s">
        <v>94</v>
      </c>
      <c r="G392" s="33"/>
      <c r="H392" s="24">
        <v>103500</v>
      </c>
      <c r="I392" s="24">
        <v>103500</v>
      </c>
      <c r="J392" s="24">
        <v>103500</v>
      </c>
    </row>
    <row r="393" spans="1:10" x14ac:dyDescent="0.2">
      <c r="A393" s="1" t="s">
        <v>326</v>
      </c>
      <c r="B393" s="33" t="s">
        <v>79</v>
      </c>
      <c r="C393" s="33" t="s">
        <v>85</v>
      </c>
      <c r="D393" s="33" t="s">
        <v>114</v>
      </c>
      <c r="E393" s="33" t="s">
        <v>332</v>
      </c>
      <c r="F393" s="33" t="s">
        <v>96</v>
      </c>
      <c r="G393" s="33"/>
      <c r="H393" s="24">
        <v>1000</v>
      </c>
      <c r="I393" s="24">
        <v>1000</v>
      </c>
      <c r="J393" s="24">
        <v>1000</v>
      </c>
    </row>
    <row r="394" spans="1:10" x14ac:dyDescent="0.2">
      <c r="A394" s="1" t="s">
        <v>65</v>
      </c>
      <c r="B394" s="33" t="s">
        <v>79</v>
      </c>
      <c r="C394" s="33" t="s">
        <v>85</v>
      </c>
      <c r="D394" s="33" t="s">
        <v>114</v>
      </c>
      <c r="E394" s="33" t="s">
        <v>383</v>
      </c>
      <c r="F394" s="33"/>
      <c r="G394" s="33"/>
      <c r="H394" s="24">
        <f>H395+H396</f>
        <v>1450945</v>
      </c>
      <c r="I394" s="24">
        <f>I395+I396</f>
        <v>1221827</v>
      </c>
      <c r="J394" s="24">
        <f>J395+J396</f>
        <v>1221827</v>
      </c>
    </row>
    <row r="395" spans="1:10" x14ac:dyDescent="0.2">
      <c r="A395" s="9" t="s">
        <v>446</v>
      </c>
      <c r="B395" s="33" t="s">
        <v>79</v>
      </c>
      <c r="C395" s="33" t="s">
        <v>85</v>
      </c>
      <c r="D395" s="33" t="s">
        <v>114</v>
      </c>
      <c r="E395" s="33" t="s">
        <v>383</v>
      </c>
      <c r="F395" s="33" t="s">
        <v>90</v>
      </c>
      <c r="G395" s="33"/>
      <c r="H395" s="24">
        <v>1114407</v>
      </c>
      <c r="I395" s="24">
        <v>938423</v>
      </c>
      <c r="J395" s="24">
        <v>938423</v>
      </c>
    </row>
    <row r="396" spans="1:10" ht="22.5" x14ac:dyDescent="0.2">
      <c r="A396" s="9" t="s">
        <v>448</v>
      </c>
      <c r="B396" s="33" t="s">
        <v>79</v>
      </c>
      <c r="C396" s="33" t="s">
        <v>85</v>
      </c>
      <c r="D396" s="33" t="s">
        <v>114</v>
      </c>
      <c r="E396" s="33" t="s">
        <v>383</v>
      </c>
      <c r="F396" s="33" t="s">
        <v>447</v>
      </c>
      <c r="G396" s="33"/>
      <c r="H396" s="24">
        <v>336538</v>
      </c>
      <c r="I396" s="24">
        <v>283404</v>
      </c>
      <c r="J396" s="24">
        <v>283404</v>
      </c>
    </row>
    <row r="397" spans="1:10" x14ac:dyDescent="0.2">
      <c r="A397" s="1" t="s">
        <v>66</v>
      </c>
      <c r="B397" s="33" t="s">
        <v>75</v>
      </c>
      <c r="C397" s="4"/>
      <c r="D397" s="4"/>
      <c r="E397" s="4"/>
      <c r="F397" s="4"/>
      <c r="G397" s="4"/>
      <c r="H397" s="24">
        <f>H398+H414+H524</f>
        <v>211574876.94999999</v>
      </c>
      <c r="I397" s="24">
        <f>I398+I414+I524</f>
        <v>237210686.95000002</v>
      </c>
      <c r="J397" s="24">
        <f>J398+J414+J524</f>
        <v>181666145.11000001</v>
      </c>
    </row>
    <row r="398" spans="1:10" x14ac:dyDescent="0.2">
      <c r="A398" s="1" t="s">
        <v>176</v>
      </c>
      <c r="B398" s="33" t="s">
        <v>75</v>
      </c>
      <c r="C398" s="33" t="s">
        <v>112</v>
      </c>
      <c r="D398" s="33" t="s">
        <v>86</v>
      </c>
      <c r="E398" s="33"/>
      <c r="F398" s="33"/>
      <c r="G398" s="33"/>
      <c r="H398" s="24">
        <f t="shared" ref="H398:J399" si="37">H399</f>
        <v>50889700</v>
      </c>
      <c r="I398" s="24">
        <f t="shared" si="37"/>
        <v>40156420</v>
      </c>
      <c r="J398" s="24">
        <f t="shared" si="37"/>
        <v>43036496.799999997</v>
      </c>
    </row>
    <row r="399" spans="1:10" x14ac:dyDescent="0.2">
      <c r="A399" s="1" t="s">
        <v>33</v>
      </c>
      <c r="B399" s="33" t="s">
        <v>75</v>
      </c>
      <c r="C399" s="33" t="s">
        <v>112</v>
      </c>
      <c r="D399" s="33" t="s">
        <v>99</v>
      </c>
      <c r="E399" s="33"/>
      <c r="F399" s="33"/>
      <c r="G399" s="33"/>
      <c r="H399" s="24">
        <f t="shared" si="37"/>
        <v>50889700</v>
      </c>
      <c r="I399" s="24">
        <f t="shared" si="37"/>
        <v>40156420</v>
      </c>
      <c r="J399" s="24">
        <f t="shared" si="37"/>
        <v>43036496.799999997</v>
      </c>
    </row>
    <row r="400" spans="1:10" ht="22.5" x14ac:dyDescent="0.2">
      <c r="A400" s="1" t="s">
        <v>28</v>
      </c>
      <c r="B400" s="33" t="s">
        <v>75</v>
      </c>
      <c r="C400" s="33" t="s">
        <v>112</v>
      </c>
      <c r="D400" s="33" t="s">
        <v>99</v>
      </c>
      <c r="E400" s="33" t="s">
        <v>299</v>
      </c>
      <c r="F400" s="33"/>
      <c r="G400" s="33"/>
      <c r="H400" s="24">
        <f>H401+H411+H404+H407</f>
        <v>50889700</v>
      </c>
      <c r="I400" s="24">
        <f>I401+I411+I404+I407</f>
        <v>40156420</v>
      </c>
      <c r="J400" s="24">
        <f>J401+J411+J404+J407</f>
        <v>43036496.799999997</v>
      </c>
    </row>
    <row r="401" spans="1:31" ht="22.5" x14ac:dyDescent="0.2">
      <c r="A401" s="1" t="s">
        <v>321</v>
      </c>
      <c r="B401" s="33" t="s">
        <v>75</v>
      </c>
      <c r="C401" s="33" t="s">
        <v>112</v>
      </c>
      <c r="D401" s="33" t="s">
        <v>99</v>
      </c>
      <c r="E401" s="33" t="s">
        <v>300</v>
      </c>
      <c r="F401" s="33"/>
      <c r="G401" s="33"/>
      <c r="H401" s="24">
        <f t="shared" ref="H401:J402" si="38">H402</f>
        <v>46316750</v>
      </c>
      <c r="I401" s="24">
        <f t="shared" si="38"/>
        <v>40056420</v>
      </c>
      <c r="J401" s="24">
        <f t="shared" si="38"/>
        <v>39576216.799999997</v>
      </c>
    </row>
    <row r="402" spans="1:31" ht="22.5" x14ac:dyDescent="0.2">
      <c r="A402" s="1" t="s">
        <v>497</v>
      </c>
      <c r="B402" s="33" t="s">
        <v>75</v>
      </c>
      <c r="C402" s="33" t="s">
        <v>112</v>
      </c>
      <c r="D402" s="33" t="s">
        <v>99</v>
      </c>
      <c r="E402" s="33" t="s">
        <v>384</v>
      </c>
      <c r="F402" s="33"/>
      <c r="G402" s="33"/>
      <c r="H402" s="24">
        <f t="shared" si="38"/>
        <v>46316750</v>
      </c>
      <c r="I402" s="24">
        <f t="shared" si="38"/>
        <v>40056420</v>
      </c>
      <c r="J402" s="24">
        <f t="shared" si="38"/>
        <v>39576216.799999997</v>
      </c>
    </row>
    <row r="403" spans="1:31" ht="33.75" x14ac:dyDescent="0.2">
      <c r="A403" s="18" t="s">
        <v>167</v>
      </c>
      <c r="B403" s="33" t="s">
        <v>75</v>
      </c>
      <c r="C403" s="33" t="s">
        <v>112</v>
      </c>
      <c r="D403" s="33" t="s">
        <v>99</v>
      </c>
      <c r="E403" s="33" t="s">
        <v>384</v>
      </c>
      <c r="F403" s="33" t="s">
        <v>165</v>
      </c>
      <c r="G403" s="33"/>
      <c r="H403" s="24">
        <v>46316750</v>
      </c>
      <c r="I403" s="30">
        <v>40056420</v>
      </c>
      <c r="J403" s="30">
        <v>39576216.799999997</v>
      </c>
    </row>
    <row r="404" spans="1:31" ht="22.5" x14ac:dyDescent="0.2">
      <c r="A404" s="18" t="s">
        <v>272</v>
      </c>
      <c r="B404" s="33" t="s">
        <v>75</v>
      </c>
      <c r="C404" s="33" t="s">
        <v>112</v>
      </c>
      <c r="D404" s="33" t="s">
        <v>99</v>
      </c>
      <c r="E404" s="33" t="s">
        <v>305</v>
      </c>
      <c r="F404" s="33"/>
      <c r="G404" s="33"/>
      <c r="H404" s="24">
        <f t="shared" ref="H404:J405" si="39">H405</f>
        <v>1530000</v>
      </c>
      <c r="I404" s="24">
        <f t="shared" si="39"/>
        <v>0</v>
      </c>
      <c r="J404" s="24">
        <f t="shared" si="39"/>
        <v>0</v>
      </c>
    </row>
    <row r="405" spans="1:31" ht="22.5" x14ac:dyDescent="0.2">
      <c r="A405" s="45" t="s">
        <v>560</v>
      </c>
      <c r="B405" s="33" t="s">
        <v>75</v>
      </c>
      <c r="C405" s="33" t="s">
        <v>112</v>
      </c>
      <c r="D405" s="33" t="s">
        <v>99</v>
      </c>
      <c r="E405" s="33" t="s">
        <v>569</v>
      </c>
      <c r="F405" s="33"/>
      <c r="G405" s="33"/>
      <c r="H405" s="24">
        <f t="shared" si="39"/>
        <v>1530000</v>
      </c>
      <c r="I405" s="24">
        <f t="shared" si="39"/>
        <v>0</v>
      </c>
      <c r="J405" s="24">
        <f t="shared" si="39"/>
        <v>0</v>
      </c>
    </row>
    <row r="406" spans="1:31" x14ac:dyDescent="0.2">
      <c r="A406" s="18" t="s">
        <v>168</v>
      </c>
      <c r="B406" s="33" t="s">
        <v>75</v>
      </c>
      <c r="C406" s="33" t="s">
        <v>112</v>
      </c>
      <c r="D406" s="33" t="s">
        <v>99</v>
      </c>
      <c r="E406" s="33" t="s">
        <v>569</v>
      </c>
      <c r="F406" s="33" t="s">
        <v>166</v>
      </c>
      <c r="G406" s="33"/>
      <c r="H406" s="24">
        <v>1530000</v>
      </c>
      <c r="I406" s="30">
        <v>0</v>
      </c>
      <c r="J406" s="30">
        <v>0</v>
      </c>
    </row>
    <row r="407" spans="1:31" ht="22.5" x14ac:dyDescent="0.2">
      <c r="A407" s="19" t="s">
        <v>577</v>
      </c>
      <c r="B407" s="33" t="s">
        <v>75</v>
      </c>
      <c r="C407" s="34" t="s">
        <v>112</v>
      </c>
      <c r="D407" s="34" t="s">
        <v>99</v>
      </c>
      <c r="E407" s="38" t="s">
        <v>576</v>
      </c>
      <c r="F407" s="33"/>
      <c r="G407" s="33"/>
      <c r="H407" s="24">
        <f>SUM(H408:H410)</f>
        <v>2842950</v>
      </c>
      <c r="I407" s="24">
        <f>SUM(I408:I410)</f>
        <v>0</v>
      </c>
      <c r="J407" s="24">
        <f>SUM(J408:J410)</f>
        <v>3360280</v>
      </c>
    </row>
    <row r="408" spans="1:31" x14ac:dyDescent="0.2">
      <c r="A408" s="19" t="s">
        <v>168</v>
      </c>
      <c r="B408" s="33" t="s">
        <v>75</v>
      </c>
      <c r="C408" s="34" t="s">
        <v>112</v>
      </c>
      <c r="D408" s="34" t="s">
        <v>99</v>
      </c>
      <c r="E408" s="38" t="s">
        <v>576</v>
      </c>
      <c r="F408" s="33" t="s">
        <v>166</v>
      </c>
      <c r="G408" s="33"/>
      <c r="H408" s="24">
        <v>258450</v>
      </c>
      <c r="I408" s="24">
        <v>0</v>
      </c>
      <c r="J408" s="25">
        <v>305480</v>
      </c>
    </row>
    <row r="409" spans="1:31" x14ac:dyDescent="0.2">
      <c r="A409" s="19" t="s">
        <v>168</v>
      </c>
      <c r="B409" s="33" t="s">
        <v>75</v>
      </c>
      <c r="C409" s="34" t="s">
        <v>112</v>
      </c>
      <c r="D409" s="34" t="s">
        <v>99</v>
      </c>
      <c r="E409" s="38" t="s">
        <v>576</v>
      </c>
      <c r="F409" s="33" t="s">
        <v>166</v>
      </c>
      <c r="G409" s="33" t="s">
        <v>220</v>
      </c>
      <c r="H409" s="24">
        <v>103382.46</v>
      </c>
      <c r="I409" s="24">
        <v>0</v>
      </c>
      <c r="J409" s="25">
        <v>122200</v>
      </c>
    </row>
    <row r="410" spans="1:31" x14ac:dyDescent="0.2">
      <c r="A410" s="19" t="s">
        <v>168</v>
      </c>
      <c r="B410" s="33" t="s">
        <v>75</v>
      </c>
      <c r="C410" s="34" t="s">
        <v>112</v>
      </c>
      <c r="D410" s="34" t="s">
        <v>99</v>
      </c>
      <c r="E410" s="38" t="s">
        <v>576</v>
      </c>
      <c r="F410" s="33" t="s">
        <v>166</v>
      </c>
      <c r="G410" s="33" t="s">
        <v>528</v>
      </c>
      <c r="H410" s="24">
        <v>2481117.54</v>
      </c>
      <c r="I410" s="24">
        <v>0</v>
      </c>
      <c r="J410" s="25">
        <v>2932600</v>
      </c>
    </row>
    <row r="411" spans="1:31" x14ac:dyDescent="0.2">
      <c r="A411" s="18" t="s">
        <v>643</v>
      </c>
      <c r="B411" s="33" t="s">
        <v>75</v>
      </c>
      <c r="C411" s="33" t="s">
        <v>112</v>
      </c>
      <c r="D411" s="33" t="s">
        <v>99</v>
      </c>
      <c r="E411" s="33" t="s">
        <v>301</v>
      </c>
      <c r="F411" s="33"/>
      <c r="G411" s="33"/>
      <c r="H411" s="24">
        <f t="shared" ref="H411:J412" si="40">H412</f>
        <v>200000</v>
      </c>
      <c r="I411" s="24">
        <f t="shared" si="40"/>
        <v>100000</v>
      </c>
      <c r="J411" s="24">
        <f t="shared" si="40"/>
        <v>100000</v>
      </c>
    </row>
    <row r="412" spans="1:31" ht="22.5" x14ac:dyDescent="0.2">
      <c r="A412" s="1" t="s">
        <v>644</v>
      </c>
      <c r="B412" s="33" t="s">
        <v>201</v>
      </c>
      <c r="C412" s="33" t="s">
        <v>112</v>
      </c>
      <c r="D412" s="33" t="s">
        <v>99</v>
      </c>
      <c r="E412" s="33" t="s">
        <v>498</v>
      </c>
      <c r="F412" s="33"/>
      <c r="G412" s="33"/>
      <c r="H412" s="24">
        <f t="shared" si="40"/>
        <v>200000</v>
      </c>
      <c r="I412" s="24">
        <f t="shared" si="40"/>
        <v>100000</v>
      </c>
      <c r="J412" s="24">
        <f t="shared" si="40"/>
        <v>100000</v>
      </c>
    </row>
    <row r="413" spans="1:31" x14ac:dyDescent="0.2">
      <c r="A413" s="18" t="s">
        <v>168</v>
      </c>
      <c r="B413" s="33" t="s">
        <v>75</v>
      </c>
      <c r="C413" s="33" t="s">
        <v>112</v>
      </c>
      <c r="D413" s="33" t="s">
        <v>99</v>
      </c>
      <c r="E413" s="33" t="s">
        <v>498</v>
      </c>
      <c r="F413" s="33" t="s">
        <v>166</v>
      </c>
      <c r="G413" s="33"/>
      <c r="H413" s="24">
        <v>200000</v>
      </c>
      <c r="I413" s="24">
        <v>100000</v>
      </c>
      <c r="J413" s="24">
        <v>100000</v>
      </c>
    </row>
    <row r="414" spans="1:31" x14ac:dyDescent="0.2">
      <c r="A414" s="1" t="s">
        <v>178</v>
      </c>
      <c r="B414" s="33" t="s">
        <v>75</v>
      </c>
      <c r="C414" s="33" t="s">
        <v>103</v>
      </c>
      <c r="D414" s="33" t="s">
        <v>86</v>
      </c>
      <c r="E414" s="33"/>
      <c r="F414" s="33"/>
      <c r="G414" s="33"/>
      <c r="H414" s="24">
        <f>H415+H495</f>
        <v>159443926.47999999</v>
      </c>
      <c r="I414" s="24">
        <f>I415+I495</f>
        <v>197054266.95000002</v>
      </c>
      <c r="J414" s="24">
        <f>J415+J495</f>
        <v>138629648.31</v>
      </c>
    </row>
    <row r="415" spans="1:31" x14ac:dyDescent="0.2">
      <c r="A415" s="1" t="s">
        <v>179</v>
      </c>
      <c r="B415" s="33" t="s">
        <v>75</v>
      </c>
      <c r="C415" s="33" t="s">
        <v>103</v>
      </c>
      <c r="D415" s="33" t="s">
        <v>85</v>
      </c>
      <c r="E415" s="33"/>
      <c r="F415" s="33"/>
      <c r="G415" s="33"/>
      <c r="H415" s="24">
        <f>H488+H416+H484+H491</f>
        <v>128405165.44</v>
      </c>
      <c r="I415" s="24">
        <f>I488+I416+I484+I491</f>
        <v>175151215.55000001</v>
      </c>
      <c r="J415" s="24">
        <f>J488+J416+J484+J491</f>
        <v>115961138.37</v>
      </c>
    </row>
    <row r="416" spans="1:31" ht="22.5" x14ac:dyDescent="0.2">
      <c r="A416" s="1" t="s">
        <v>28</v>
      </c>
      <c r="B416" s="33" t="s">
        <v>75</v>
      </c>
      <c r="C416" s="33" t="s">
        <v>103</v>
      </c>
      <c r="D416" s="33" t="s">
        <v>85</v>
      </c>
      <c r="E416" s="33" t="s">
        <v>299</v>
      </c>
      <c r="F416" s="33"/>
      <c r="G416" s="33"/>
      <c r="H416" s="24">
        <f t="shared" ref="H416:AE416" si="41">H417+H422+H435+H443</f>
        <v>125605165.44</v>
      </c>
      <c r="I416" s="24">
        <f t="shared" si="41"/>
        <v>174851215.55000001</v>
      </c>
      <c r="J416" s="24">
        <f t="shared" si="41"/>
        <v>115661138.37</v>
      </c>
      <c r="K416" s="24">
        <f t="shared" si="41"/>
        <v>0</v>
      </c>
      <c r="L416" s="24">
        <f t="shared" si="41"/>
        <v>0</v>
      </c>
      <c r="M416" s="24">
        <f t="shared" si="41"/>
        <v>0</v>
      </c>
      <c r="N416" s="24">
        <f t="shared" si="41"/>
        <v>0</v>
      </c>
      <c r="O416" s="24">
        <f t="shared" si="41"/>
        <v>0</v>
      </c>
      <c r="P416" s="24">
        <f t="shared" si="41"/>
        <v>0</v>
      </c>
      <c r="Q416" s="24">
        <f t="shared" si="41"/>
        <v>0</v>
      </c>
      <c r="R416" s="24">
        <f t="shared" si="41"/>
        <v>0</v>
      </c>
      <c r="S416" s="24">
        <f t="shared" si="41"/>
        <v>0</v>
      </c>
      <c r="T416" s="24">
        <f t="shared" si="41"/>
        <v>0</v>
      </c>
      <c r="U416" s="24">
        <f t="shared" si="41"/>
        <v>0</v>
      </c>
      <c r="V416" s="24">
        <f t="shared" si="41"/>
        <v>0</v>
      </c>
      <c r="W416" s="24">
        <f t="shared" si="41"/>
        <v>0</v>
      </c>
      <c r="X416" s="24">
        <f t="shared" si="41"/>
        <v>0</v>
      </c>
      <c r="Y416" s="24">
        <f t="shared" si="41"/>
        <v>0</v>
      </c>
      <c r="Z416" s="24">
        <f t="shared" si="41"/>
        <v>0</v>
      </c>
      <c r="AA416" s="24">
        <f t="shared" si="41"/>
        <v>0</v>
      </c>
      <c r="AB416" s="24">
        <f t="shared" si="41"/>
        <v>0</v>
      </c>
      <c r="AC416" s="24">
        <f t="shared" si="41"/>
        <v>0</v>
      </c>
      <c r="AD416" s="24">
        <f t="shared" si="41"/>
        <v>0</v>
      </c>
      <c r="AE416" s="24">
        <f t="shared" si="41"/>
        <v>0</v>
      </c>
    </row>
    <row r="417" spans="1:10" ht="22.5" x14ac:dyDescent="0.2">
      <c r="A417" s="1" t="s">
        <v>29</v>
      </c>
      <c r="B417" s="33" t="s">
        <v>75</v>
      </c>
      <c r="C417" s="33" t="s">
        <v>103</v>
      </c>
      <c r="D417" s="33" t="s">
        <v>85</v>
      </c>
      <c r="E417" s="33" t="s">
        <v>302</v>
      </c>
      <c r="F417" s="33"/>
      <c r="G417" s="33"/>
      <c r="H417" s="24">
        <f>H418+H420</f>
        <v>78298330</v>
      </c>
      <c r="I417" s="24">
        <f>I419+I421</f>
        <v>74907761.950000003</v>
      </c>
      <c r="J417" s="24">
        <f>J419+J421</f>
        <v>73561726.629999995</v>
      </c>
    </row>
    <row r="418" spans="1:10" ht="22.5" x14ac:dyDescent="0.2">
      <c r="A418" s="1" t="s">
        <v>500</v>
      </c>
      <c r="B418" s="33" t="s">
        <v>75</v>
      </c>
      <c r="C418" s="33" t="s">
        <v>103</v>
      </c>
      <c r="D418" s="33" t="s">
        <v>85</v>
      </c>
      <c r="E418" s="33" t="s">
        <v>385</v>
      </c>
      <c r="F418" s="33"/>
      <c r="G418" s="33"/>
      <c r="H418" s="24">
        <f>H419</f>
        <v>77068330</v>
      </c>
      <c r="I418" s="24">
        <f>I419</f>
        <v>73677761.950000003</v>
      </c>
      <c r="J418" s="24">
        <f>J419</f>
        <v>72331726.629999995</v>
      </c>
    </row>
    <row r="419" spans="1:10" ht="33.75" x14ac:dyDescent="0.2">
      <c r="A419" s="18" t="s">
        <v>167</v>
      </c>
      <c r="B419" s="33" t="s">
        <v>75</v>
      </c>
      <c r="C419" s="33" t="s">
        <v>103</v>
      </c>
      <c r="D419" s="33" t="s">
        <v>85</v>
      </c>
      <c r="E419" s="33" t="s">
        <v>385</v>
      </c>
      <c r="F419" s="33" t="s">
        <v>165</v>
      </c>
      <c r="G419" s="33"/>
      <c r="H419" s="24">
        <v>77068330</v>
      </c>
      <c r="I419" s="30">
        <v>73677761.950000003</v>
      </c>
      <c r="J419" s="30">
        <v>72331726.629999995</v>
      </c>
    </row>
    <row r="420" spans="1:10" ht="22.5" x14ac:dyDescent="0.2">
      <c r="A420" s="18" t="s">
        <v>499</v>
      </c>
      <c r="B420" s="33" t="s">
        <v>75</v>
      </c>
      <c r="C420" s="33" t="s">
        <v>103</v>
      </c>
      <c r="D420" s="33" t="s">
        <v>85</v>
      </c>
      <c r="E420" s="33" t="s">
        <v>386</v>
      </c>
      <c r="F420" s="33"/>
      <c r="G420" s="33"/>
      <c r="H420" s="24">
        <f>H421</f>
        <v>1230000</v>
      </c>
      <c r="I420" s="24">
        <f>I421</f>
        <v>1230000</v>
      </c>
      <c r="J420" s="24">
        <f>J421</f>
        <v>1230000</v>
      </c>
    </row>
    <row r="421" spans="1:10" ht="33.75" x14ac:dyDescent="0.2">
      <c r="A421" s="18" t="s">
        <v>167</v>
      </c>
      <c r="B421" s="33" t="s">
        <v>75</v>
      </c>
      <c r="C421" s="33" t="s">
        <v>103</v>
      </c>
      <c r="D421" s="33" t="s">
        <v>85</v>
      </c>
      <c r="E421" s="33" t="s">
        <v>386</v>
      </c>
      <c r="F421" s="33" t="s">
        <v>165</v>
      </c>
      <c r="G421" s="33"/>
      <c r="H421" s="24">
        <v>1230000</v>
      </c>
      <c r="I421" s="24">
        <v>1230000</v>
      </c>
      <c r="J421" s="24">
        <v>1230000</v>
      </c>
    </row>
    <row r="422" spans="1:10" x14ac:dyDescent="0.2">
      <c r="A422" s="18" t="s">
        <v>323</v>
      </c>
      <c r="B422" s="33" t="s">
        <v>75</v>
      </c>
      <c r="C422" s="33" t="s">
        <v>103</v>
      </c>
      <c r="D422" s="33" t="s">
        <v>85</v>
      </c>
      <c r="E422" s="33" t="s">
        <v>303</v>
      </c>
      <c r="F422" s="33"/>
      <c r="G422" s="33"/>
      <c r="H422" s="24">
        <f>H423+H433</f>
        <v>31197581.02</v>
      </c>
      <c r="I422" s="24">
        <f>I423+I433</f>
        <v>31275577.600000001</v>
      </c>
      <c r="J422" s="24">
        <f>J423+J433</f>
        <v>32427780.699999999</v>
      </c>
    </row>
    <row r="423" spans="1:10" x14ac:dyDescent="0.2">
      <c r="A423" s="18" t="s">
        <v>501</v>
      </c>
      <c r="B423" s="33" t="s">
        <v>75</v>
      </c>
      <c r="C423" s="33" t="s">
        <v>103</v>
      </c>
      <c r="D423" s="33" t="s">
        <v>85</v>
      </c>
      <c r="E423" s="33" t="s">
        <v>387</v>
      </c>
      <c r="F423" s="33"/>
      <c r="G423" s="33"/>
      <c r="H423" s="24">
        <f>H424+H425+H426+H427+H428+H429+H430+H431+H432</f>
        <v>30377581.02</v>
      </c>
      <c r="I423" s="24">
        <f>I424+I425+I426+I427+I428+I429+I430+I431+I432</f>
        <v>30775577.600000001</v>
      </c>
      <c r="J423" s="24">
        <f>J424+J425+J426+J427+J428+J429+J430+J431+J432</f>
        <v>31927780.699999999</v>
      </c>
    </row>
    <row r="424" spans="1:10" x14ac:dyDescent="0.2">
      <c r="A424" s="9" t="s">
        <v>450</v>
      </c>
      <c r="B424" s="33" t="s">
        <v>75</v>
      </c>
      <c r="C424" s="33" t="s">
        <v>103</v>
      </c>
      <c r="D424" s="33" t="s">
        <v>85</v>
      </c>
      <c r="E424" s="33" t="s">
        <v>387</v>
      </c>
      <c r="F424" s="33" t="s">
        <v>180</v>
      </c>
      <c r="G424" s="33"/>
      <c r="H424" s="24">
        <v>21251300</v>
      </c>
      <c r="I424" s="24">
        <v>22101352</v>
      </c>
      <c r="J424" s="24">
        <v>22985406.079999998</v>
      </c>
    </row>
    <row r="425" spans="1:10" x14ac:dyDescent="0.2">
      <c r="A425" s="9" t="s">
        <v>182</v>
      </c>
      <c r="B425" s="33" t="s">
        <v>75</v>
      </c>
      <c r="C425" s="33" t="s">
        <v>103</v>
      </c>
      <c r="D425" s="33" t="s">
        <v>85</v>
      </c>
      <c r="E425" s="33" t="s">
        <v>387</v>
      </c>
      <c r="F425" s="33" t="s">
        <v>181</v>
      </c>
      <c r="G425" s="33"/>
      <c r="H425" s="24">
        <v>500</v>
      </c>
      <c r="I425" s="24">
        <v>500</v>
      </c>
      <c r="J425" s="24">
        <v>500</v>
      </c>
    </row>
    <row r="426" spans="1:10" ht="22.5" x14ac:dyDescent="0.2">
      <c r="A426" s="9" t="s">
        <v>451</v>
      </c>
      <c r="B426" s="33" t="s">
        <v>75</v>
      </c>
      <c r="C426" s="33" t="s">
        <v>103</v>
      </c>
      <c r="D426" s="33" t="s">
        <v>85</v>
      </c>
      <c r="E426" s="33" t="s">
        <v>387</v>
      </c>
      <c r="F426" s="33" t="s">
        <v>449</v>
      </c>
      <c r="G426" s="33"/>
      <c r="H426" s="24">
        <v>6417890</v>
      </c>
      <c r="I426" s="24">
        <v>6674605.5999999996</v>
      </c>
      <c r="J426" s="24">
        <v>6941589.8200000003</v>
      </c>
    </row>
    <row r="427" spans="1:10" x14ac:dyDescent="0.2">
      <c r="A427" s="1" t="s">
        <v>195</v>
      </c>
      <c r="B427" s="33" t="s">
        <v>75</v>
      </c>
      <c r="C427" s="33" t="s">
        <v>103</v>
      </c>
      <c r="D427" s="33" t="s">
        <v>85</v>
      </c>
      <c r="E427" s="33" t="s">
        <v>387</v>
      </c>
      <c r="F427" s="33" t="s">
        <v>194</v>
      </c>
      <c r="G427" s="33"/>
      <c r="H427" s="24">
        <v>1133545.6399999999</v>
      </c>
      <c r="I427" s="24">
        <v>770000</v>
      </c>
      <c r="J427" s="24">
        <v>770000</v>
      </c>
    </row>
    <row r="428" spans="1:10" x14ac:dyDescent="0.2">
      <c r="A428" s="1" t="s">
        <v>457</v>
      </c>
      <c r="B428" s="33" t="s">
        <v>75</v>
      </c>
      <c r="C428" s="33" t="s">
        <v>103</v>
      </c>
      <c r="D428" s="33" t="s">
        <v>85</v>
      </c>
      <c r="E428" s="33" t="s">
        <v>387</v>
      </c>
      <c r="F428" s="33" t="s">
        <v>94</v>
      </c>
      <c r="G428" s="33"/>
      <c r="H428" s="24">
        <v>1422177.04</v>
      </c>
      <c r="I428" s="24">
        <v>1075408</v>
      </c>
      <c r="J428" s="24">
        <v>1070424.32</v>
      </c>
    </row>
    <row r="429" spans="1:10" x14ac:dyDescent="0.2">
      <c r="A429" s="47" t="s">
        <v>478</v>
      </c>
      <c r="B429" s="33" t="s">
        <v>75</v>
      </c>
      <c r="C429" s="33" t="s">
        <v>103</v>
      </c>
      <c r="D429" s="33" t="s">
        <v>85</v>
      </c>
      <c r="E429" s="33" t="s">
        <v>387</v>
      </c>
      <c r="F429" s="34" t="s">
        <v>477</v>
      </c>
      <c r="G429" s="33"/>
      <c r="H429" s="24">
        <v>119932.38</v>
      </c>
      <c r="I429" s="24">
        <v>124592</v>
      </c>
      <c r="J429" s="24">
        <v>129575.67999999999</v>
      </c>
    </row>
    <row r="430" spans="1:10" x14ac:dyDescent="0.2">
      <c r="A430" s="1" t="s">
        <v>97</v>
      </c>
      <c r="B430" s="33" t="s">
        <v>75</v>
      </c>
      <c r="C430" s="33" t="s">
        <v>103</v>
      </c>
      <c r="D430" s="33" t="s">
        <v>85</v>
      </c>
      <c r="E430" s="33" t="s">
        <v>387</v>
      </c>
      <c r="F430" s="33" t="s">
        <v>95</v>
      </c>
      <c r="G430" s="33"/>
      <c r="H430" s="24">
        <v>26507.65</v>
      </c>
      <c r="I430" s="24">
        <v>23920</v>
      </c>
      <c r="J430" s="24">
        <v>24876.799999999999</v>
      </c>
    </row>
    <row r="431" spans="1:10" x14ac:dyDescent="0.2">
      <c r="A431" s="18" t="s">
        <v>326</v>
      </c>
      <c r="B431" s="33" t="s">
        <v>75</v>
      </c>
      <c r="C431" s="33" t="s">
        <v>103</v>
      </c>
      <c r="D431" s="33" t="s">
        <v>85</v>
      </c>
      <c r="E431" s="33" t="s">
        <v>387</v>
      </c>
      <c r="F431" s="33" t="s">
        <v>96</v>
      </c>
      <c r="G431" s="33"/>
      <c r="H431" s="24">
        <v>4786.71</v>
      </c>
      <c r="I431" s="24">
        <v>5200</v>
      </c>
      <c r="J431" s="24">
        <v>5408</v>
      </c>
    </row>
    <row r="432" spans="1:10" x14ac:dyDescent="0.2">
      <c r="A432" s="9" t="s">
        <v>696</v>
      </c>
      <c r="B432" s="33" t="s">
        <v>75</v>
      </c>
      <c r="C432" s="33" t="s">
        <v>103</v>
      </c>
      <c r="D432" s="33" t="s">
        <v>85</v>
      </c>
      <c r="E432" s="33" t="s">
        <v>387</v>
      </c>
      <c r="F432" s="33" t="s">
        <v>693</v>
      </c>
      <c r="G432" s="33"/>
      <c r="H432" s="24">
        <v>941.6</v>
      </c>
      <c r="I432" s="24">
        <v>0</v>
      </c>
      <c r="J432" s="24">
        <v>0</v>
      </c>
    </row>
    <row r="433" spans="1:10" ht="22.5" x14ac:dyDescent="0.2">
      <c r="A433" s="1" t="s">
        <v>502</v>
      </c>
      <c r="B433" s="33" t="s">
        <v>75</v>
      </c>
      <c r="C433" s="33" t="s">
        <v>103</v>
      </c>
      <c r="D433" s="33" t="s">
        <v>85</v>
      </c>
      <c r="E433" s="33" t="s">
        <v>119</v>
      </c>
      <c r="F433" s="33"/>
      <c r="G433" s="33"/>
      <c r="H433" s="24">
        <f>H434</f>
        <v>820000</v>
      </c>
      <c r="I433" s="24">
        <f>I434</f>
        <v>500000</v>
      </c>
      <c r="J433" s="24">
        <f>J434</f>
        <v>500000</v>
      </c>
    </row>
    <row r="434" spans="1:10" x14ac:dyDescent="0.2">
      <c r="A434" s="1" t="s">
        <v>457</v>
      </c>
      <c r="B434" s="33" t="s">
        <v>75</v>
      </c>
      <c r="C434" s="33" t="s">
        <v>103</v>
      </c>
      <c r="D434" s="33" t="s">
        <v>85</v>
      </c>
      <c r="E434" s="33" t="s">
        <v>119</v>
      </c>
      <c r="F434" s="33" t="s">
        <v>94</v>
      </c>
      <c r="G434" s="33"/>
      <c r="H434" s="24">
        <v>820000</v>
      </c>
      <c r="I434" s="24">
        <v>500000</v>
      </c>
      <c r="J434" s="24">
        <v>500000</v>
      </c>
    </row>
    <row r="435" spans="1:10" x14ac:dyDescent="0.2">
      <c r="A435" s="18" t="s">
        <v>294</v>
      </c>
      <c r="B435" s="33" t="s">
        <v>75</v>
      </c>
      <c r="C435" s="33" t="s">
        <v>103</v>
      </c>
      <c r="D435" s="33" t="s">
        <v>85</v>
      </c>
      <c r="E435" s="33" t="s">
        <v>304</v>
      </c>
      <c r="F435" s="33"/>
      <c r="G435" s="33"/>
      <c r="H435" s="24">
        <f>H436</f>
        <v>1959138.24</v>
      </c>
      <c r="I435" s="24">
        <f>I436</f>
        <v>2034376</v>
      </c>
      <c r="J435" s="24">
        <f>J436</f>
        <v>2115731.04</v>
      </c>
    </row>
    <row r="436" spans="1:10" ht="22.5" x14ac:dyDescent="0.2">
      <c r="A436" s="1" t="s">
        <v>503</v>
      </c>
      <c r="B436" s="33" t="s">
        <v>75</v>
      </c>
      <c r="C436" s="33" t="s">
        <v>103</v>
      </c>
      <c r="D436" s="33" t="s">
        <v>85</v>
      </c>
      <c r="E436" s="33" t="s">
        <v>388</v>
      </c>
      <c r="F436" s="33"/>
      <c r="G436" s="33"/>
      <c r="H436" s="24">
        <f>SUM(H437:H442)</f>
        <v>1959138.24</v>
      </c>
      <c r="I436" s="24">
        <f>SUM(I437:I442)</f>
        <v>2034376</v>
      </c>
      <c r="J436" s="24">
        <f>SUM(J437:J442)</f>
        <v>2115731.04</v>
      </c>
    </row>
    <row r="437" spans="1:10" x14ac:dyDescent="0.2">
      <c r="A437" s="9" t="s">
        <v>450</v>
      </c>
      <c r="B437" s="33" t="s">
        <v>75</v>
      </c>
      <c r="C437" s="34" t="s">
        <v>103</v>
      </c>
      <c r="D437" s="34" t="s">
        <v>85</v>
      </c>
      <c r="E437" s="34" t="s">
        <v>388</v>
      </c>
      <c r="F437" s="33" t="s">
        <v>180</v>
      </c>
      <c r="G437" s="33"/>
      <c r="H437" s="24">
        <v>1266400</v>
      </c>
      <c r="I437" s="24">
        <v>1317056</v>
      </c>
      <c r="J437" s="24">
        <v>1369738.24</v>
      </c>
    </row>
    <row r="438" spans="1:10" x14ac:dyDescent="0.2">
      <c r="A438" s="9" t="s">
        <v>182</v>
      </c>
      <c r="B438" s="33" t="s">
        <v>75</v>
      </c>
      <c r="C438" s="34" t="s">
        <v>103</v>
      </c>
      <c r="D438" s="34" t="s">
        <v>85</v>
      </c>
      <c r="E438" s="34" t="s">
        <v>388</v>
      </c>
      <c r="F438" s="33" t="s">
        <v>181</v>
      </c>
      <c r="G438" s="33"/>
      <c r="H438" s="24">
        <v>500</v>
      </c>
      <c r="I438" s="24">
        <v>500</v>
      </c>
      <c r="J438" s="24">
        <v>500</v>
      </c>
    </row>
    <row r="439" spans="1:10" ht="22.5" x14ac:dyDescent="0.2">
      <c r="A439" s="9" t="s">
        <v>451</v>
      </c>
      <c r="B439" s="33" t="s">
        <v>75</v>
      </c>
      <c r="C439" s="34" t="s">
        <v>103</v>
      </c>
      <c r="D439" s="34" t="s">
        <v>85</v>
      </c>
      <c r="E439" s="34" t="s">
        <v>388</v>
      </c>
      <c r="F439" s="33" t="s">
        <v>449</v>
      </c>
      <c r="G439" s="33"/>
      <c r="H439" s="24">
        <v>382450</v>
      </c>
      <c r="I439" s="24">
        <v>397748</v>
      </c>
      <c r="J439" s="24">
        <v>413657.92</v>
      </c>
    </row>
    <row r="440" spans="1:10" x14ac:dyDescent="0.2">
      <c r="A440" s="1" t="s">
        <v>195</v>
      </c>
      <c r="B440" s="33" t="s">
        <v>75</v>
      </c>
      <c r="C440" s="34" t="s">
        <v>103</v>
      </c>
      <c r="D440" s="34" t="s">
        <v>85</v>
      </c>
      <c r="E440" s="34" t="s">
        <v>388</v>
      </c>
      <c r="F440" s="33" t="s">
        <v>194</v>
      </c>
      <c r="G440" s="33"/>
      <c r="H440" s="24">
        <v>114787.21</v>
      </c>
      <c r="I440" s="24">
        <v>116272</v>
      </c>
      <c r="J440" s="24">
        <v>120922.88</v>
      </c>
    </row>
    <row r="441" spans="1:10" x14ac:dyDescent="0.2">
      <c r="A441" s="1" t="s">
        <v>457</v>
      </c>
      <c r="B441" s="33" t="s">
        <v>75</v>
      </c>
      <c r="C441" s="34" t="s">
        <v>103</v>
      </c>
      <c r="D441" s="34" t="s">
        <v>85</v>
      </c>
      <c r="E441" s="34" t="s">
        <v>388</v>
      </c>
      <c r="F441" s="33" t="s">
        <v>94</v>
      </c>
      <c r="G441" s="33"/>
      <c r="H441" s="24">
        <v>195000</v>
      </c>
      <c r="I441" s="24">
        <v>202800</v>
      </c>
      <c r="J441" s="24">
        <v>210912</v>
      </c>
    </row>
    <row r="442" spans="1:10" x14ac:dyDescent="0.2">
      <c r="A442" s="9" t="s">
        <v>696</v>
      </c>
      <c r="B442" s="33" t="s">
        <v>75</v>
      </c>
      <c r="C442" s="34" t="s">
        <v>103</v>
      </c>
      <c r="D442" s="34" t="s">
        <v>85</v>
      </c>
      <c r="E442" s="34" t="s">
        <v>388</v>
      </c>
      <c r="F442" s="33" t="s">
        <v>693</v>
      </c>
      <c r="G442" s="33"/>
      <c r="H442" s="24">
        <v>1.03</v>
      </c>
      <c r="I442" s="24">
        <v>0</v>
      </c>
      <c r="J442" s="24">
        <v>0</v>
      </c>
    </row>
    <row r="443" spans="1:10" ht="22.5" x14ac:dyDescent="0.2">
      <c r="A443" s="18" t="s">
        <v>272</v>
      </c>
      <c r="B443" s="33" t="s">
        <v>75</v>
      </c>
      <c r="C443" s="34" t="s">
        <v>103</v>
      </c>
      <c r="D443" s="34" t="s">
        <v>85</v>
      </c>
      <c r="E443" s="34" t="s">
        <v>305</v>
      </c>
      <c r="F443" s="33"/>
      <c r="G443" s="33"/>
      <c r="H443" s="24">
        <f>H465+H451+H449+H446+H444+H475+H454+H456+H459+H462</f>
        <v>14150116.180000002</v>
      </c>
      <c r="I443" s="24">
        <f>I465+I451+I449+I446+I444+I475+I454+I456+I459+I462</f>
        <v>66633500</v>
      </c>
      <c r="J443" s="24">
        <f>J465+J451+J449+J446+J444+J475+J454+J456+J459+J462</f>
        <v>7555900</v>
      </c>
    </row>
    <row r="444" spans="1:10" ht="22.5" x14ac:dyDescent="0.2">
      <c r="A444" s="45" t="s">
        <v>559</v>
      </c>
      <c r="B444" s="33" t="s">
        <v>75</v>
      </c>
      <c r="C444" s="34" t="s">
        <v>103</v>
      </c>
      <c r="D444" s="34" t="s">
        <v>85</v>
      </c>
      <c r="E444" s="34" t="s">
        <v>558</v>
      </c>
      <c r="F444" s="33"/>
      <c r="G444" s="33"/>
      <c r="H444" s="24">
        <f>H445</f>
        <v>3192960</v>
      </c>
      <c r="I444" s="24">
        <f>I445</f>
        <v>0</v>
      </c>
      <c r="J444" s="24">
        <f>J445</f>
        <v>0</v>
      </c>
    </row>
    <row r="445" spans="1:10" x14ac:dyDescent="0.2">
      <c r="A445" s="19" t="s">
        <v>168</v>
      </c>
      <c r="B445" s="33" t="s">
        <v>75</v>
      </c>
      <c r="C445" s="34" t="s">
        <v>103</v>
      </c>
      <c r="D445" s="34" t="s">
        <v>85</v>
      </c>
      <c r="E445" s="34" t="s">
        <v>558</v>
      </c>
      <c r="F445" s="33" t="s">
        <v>166</v>
      </c>
      <c r="G445" s="33"/>
      <c r="H445" s="24">
        <v>3192960</v>
      </c>
      <c r="I445" s="24">
        <v>0</v>
      </c>
      <c r="J445" s="24">
        <v>0</v>
      </c>
    </row>
    <row r="446" spans="1:10" ht="33.75" x14ac:dyDescent="0.2">
      <c r="A446" s="74" t="s">
        <v>703</v>
      </c>
      <c r="B446" s="33" t="s">
        <v>75</v>
      </c>
      <c r="C446" s="34" t="s">
        <v>103</v>
      </c>
      <c r="D446" s="34" t="s">
        <v>85</v>
      </c>
      <c r="E446" s="34" t="s">
        <v>563</v>
      </c>
      <c r="F446" s="33"/>
      <c r="G446" s="33"/>
      <c r="H446" s="24">
        <f>H447+H448</f>
        <v>200000</v>
      </c>
      <c r="I446" s="24">
        <f>I447+I448</f>
        <v>0</v>
      </c>
      <c r="J446" s="24">
        <f>J447+J448</f>
        <v>0</v>
      </c>
    </row>
    <row r="447" spans="1:10" x14ac:dyDescent="0.2">
      <c r="A447" s="1" t="s">
        <v>195</v>
      </c>
      <c r="B447" s="33" t="s">
        <v>75</v>
      </c>
      <c r="C447" s="34" t="s">
        <v>103</v>
      </c>
      <c r="D447" s="34" t="s">
        <v>85</v>
      </c>
      <c r="E447" s="34" t="s">
        <v>563</v>
      </c>
      <c r="F447" s="33" t="s">
        <v>194</v>
      </c>
      <c r="G447" s="40"/>
      <c r="H447" s="24">
        <v>140000</v>
      </c>
      <c r="I447" s="24">
        <v>0</v>
      </c>
      <c r="J447" s="24">
        <v>0</v>
      </c>
    </row>
    <row r="448" spans="1:10" x14ac:dyDescent="0.2">
      <c r="A448" s="1" t="s">
        <v>457</v>
      </c>
      <c r="B448" s="33" t="s">
        <v>75</v>
      </c>
      <c r="C448" s="34" t="s">
        <v>103</v>
      </c>
      <c r="D448" s="34" t="s">
        <v>85</v>
      </c>
      <c r="E448" s="34" t="s">
        <v>563</v>
      </c>
      <c r="F448" s="33" t="s">
        <v>94</v>
      </c>
      <c r="G448" s="40"/>
      <c r="H448" s="24">
        <v>60000</v>
      </c>
      <c r="I448" s="24">
        <v>0</v>
      </c>
      <c r="J448" s="24">
        <v>0</v>
      </c>
    </row>
    <row r="449" spans="1:10" ht="22.5" x14ac:dyDescent="0.2">
      <c r="A449" s="45" t="s">
        <v>562</v>
      </c>
      <c r="B449" s="33" t="s">
        <v>75</v>
      </c>
      <c r="C449" s="34" t="s">
        <v>103</v>
      </c>
      <c r="D449" s="34" t="s">
        <v>85</v>
      </c>
      <c r="E449" s="34" t="s">
        <v>561</v>
      </c>
      <c r="F449" s="33"/>
      <c r="G449" s="33"/>
      <c r="H449" s="24">
        <f>H450</f>
        <v>1996953.52</v>
      </c>
      <c r="I449" s="24">
        <f>I450</f>
        <v>0</v>
      </c>
      <c r="J449" s="24">
        <f>J450</f>
        <v>0</v>
      </c>
    </row>
    <row r="450" spans="1:10" x14ac:dyDescent="0.2">
      <c r="A450" s="1" t="s">
        <v>457</v>
      </c>
      <c r="B450" s="33" t="s">
        <v>75</v>
      </c>
      <c r="C450" s="34" t="s">
        <v>103</v>
      </c>
      <c r="D450" s="34" t="s">
        <v>85</v>
      </c>
      <c r="E450" s="34" t="s">
        <v>561</v>
      </c>
      <c r="F450" s="33" t="s">
        <v>94</v>
      </c>
      <c r="G450" s="33"/>
      <c r="H450" s="24">
        <v>1996953.52</v>
      </c>
      <c r="I450" s="24">
        <v>0</v>
      </c>
      <c r="J450" s="24">
        <v>0</v>
      </c>
    </row>
    <row r="451" spans="1:10" ht="33.75" x14ac:dyDescent="0.2">
      <c r="A451" s="9" t="s">
        <v>622</v>
      </c>
      <c r="B451" s="33" t="s">
        <v>75</v>
      </c>
      <c r="C451" s="34" t="s">
        <v>103</v>
      </c>
      <c r="D451" s="34" t="s">
        <v>85</v>
      </c>
      <c r="E451" s="38" t="s">
        <v>575</v>
      </c>
      <c r="F451" s="33"/>
      <c r="G451" s="33"/>
      <c r="H451" s="24">
        <f>H452+H453</f>
        <v>0</v>
      </c>
      <c r="I451" s="24">
        <f>I452+I453</f>
        <v>7585500</v>
      </c>
      <c r="J451" s="24">
        <f>J452+J453</f>
        <v>7555900</v>
      </c>
    </row>
    <row r="452" spans="1:10" x14ac:dyDescent="0.2">
      <c r="A452" s="19" t="s">
        <v>168</v>
      </c>
      <c r="B452" s="33" t="s">
        <v>75</v>
      </c>
      <c r="C452" s="34" t="s">
        <v>103</v>
      </c>
      <c r="D452" s="34" t="s">
        <v>85</v>
      </c>
      <c r="E452" s="38" t="s">
        <v>575</v>
      </c>
      <c r="F452" s="33" t="s">
        <v>166</v>
      </c>
      <c r="G452" s="33"/>
      <c r="H452" s="24">
        <v>0</v>
      </c>
      <c r="I452" s="24">
        <v>361200</v>
      </c>
      <c r="J452" s="24">
        <v>361200</v>
      </c>
    </row>
    <row r="453" spans="1:10" x14ac:dyDescent="0.2">
      <c r="A453" s="19" t="s">
        <v>168</v>
      </c>
      <c r="B453" s="33" t="s">
        <v>75</v>
      </c>
      <c r="C453" s="34" t="s">
        <v>103</v>
      </c>
      <c r="D453" s="34" t="s">
        <v>85</v>
      </c>
      <c r="E453" s="38" t="s">
        <v>575</v>
      </c>
      <c r="F453" s="33" t="s">
        <v>166</v>
      </c>
      <c r="G453" s="33" t="s">
        <v>220</v>
      </c>
      <c r="H453" s="25">
        <v>0</v>
      </c>
      <c r="I453" s="24">
        <v>7224300</v>
      </c>
      <c r="J453" s="24">
        <v>7194700</v>
      </c>
    </row>
    <row r="454" spans="1:10" ht="33.75" x14ac:dyDescent="0.2">
      <c r="A454" s="19" t="s">
        <v>745</v>
      </c>
      <c r="B454" s="33" t="s">
        <v>75</v>
      </c>
      <c r="C454" s="34" t="s">
        <v>103</v>
      </c>
      <c r="D454" s="34" t="s">
        <v>85</v>
      </c>
      <c r="E454" s="38" t="s">
        <v>743</v>
      </c>
      <c r="F454" s="33"/>
      <c r="G454" s="33"/>
      <c r="H454" s="25">
        <f>H455</f>
        <v>90844.47</v>
      </c>
      <c r="I454" s="25">
        <f>I455</f>
        <v>0</v>
      </c>
      <c r="J454" s="25">
        <f>J455</f>
        <v>0</v>
      </c>
    </row>
    <row r="455" spans="1:10" x14ac:dyDescent="0.2">
      <c r="A455" s="1" t="s">
        <v>457</v>
      </c>
      <c r="B455" s="33" t="s">
        <v>75</v>
      </c>
      <c r="C455" s="34" t="s">
        <v>103</v>
      </c>
      <c r="D455" s="34" t="s">
        <v>85</v>
      </c>
      <c r="E455" s="38" t="s">
        <v>743</v>
      </c>
      <c r="F455" s="33" t="s">
        <v>94</v>
      </c>
      <c r="G455" s="33"/>
      <c r="H455" s="25">
        <v>90844.47</v>
      </c>
      <c r="I455" s="24">
        <v>0</v>
      </c>
      <c r="J455" s="24">
        <v>0</v>
      </c>
    </row>
    <row r="456" spans="1:10" ht="22.5" x14ac:dyDescent="0.2">
      <c r="A456" s="19" t="s">
        <v>746</v>
      </c>
      <c r="B456" s="33" t="s">
        <v>75</v>
      </c>
      <c r="C456" s="34" t="s">
        <v>103</v>
      </c>
      <c r="D456" s="34" t="s">
        <v>85</v>
      </c>
      <c r="E456" s="38" t="s">
        <v>742</v>
      </c>
      <c r="F456" s="33"/>
      <c r="G456" s="33"/>
      <c r="H456" s="25">
        <f>H457+H458</f>
        <v>1675765.3800000001</v>
      </c>
      <c r="I456" s="25">
        <f>I457+I458</f>
        <v>0</v>
      </c>
      <c r="J456" s="25">
        <f>J457+J458</f>
        <v>0</v>
      </c>
    </row>
    <row r="457" spans="1:10" x14ac:dyDescent="0.2">
      <c r="A457" s="1" t="s">
        <v>457</v>
      </c>
      <c r="B457" s="33" t="s">
        <v>75</v>
      </c>
      <c r="C457" s="34" t="s">
        <v>103</v>
      </c>
      <c r="D457" s="34" t="s">
        <v>85</v>
      </c>
      <c r="E457" s="38" t="s">
        <v>742</v>
      </c>
      <c r="F457" s="33" t="s">
        <v>94</v>
      </c>
      <c r="G457" s="33"/>
      <c r="H457" s="25">
        <v>123839.06</v>
      </c>
      <c r="I457" s="24">
        <v>0</v>
      </c>
      <c r="J457" s="24">
        <v>0</v>
      </c>
    </row>
    <row r="458" spans="1:10" x14ac:dyDescent="0.2">
      <c r="A458" s="1" t="s">
        <v>457</v>
      </c>
      <c r="B458" s="33" t="s">
        <v>75</v>
      </c>
      <c r="C458" s="34" t="s">
        <v>103</v>
      </c>
      <c r="D458" s="34" t="s">
        <v>85</v>
      </c>
      <c r="E458" s="38" t="s">
        <v>742</v>
      </c>
      <c r="F458" s="33" t="s">
        <v>94</v>
      </c>
      <c r="G458" s="33" t="s">
        <v>220</v>
      </c>
      <c r="H458" s="25">
        <v>1551926.32</v>
      </c>
      <c r="I458" s="24">
        <v>0</v>
      </c>
      <c r="J458" s="24">
        <v>0</v>
      </c>
    </row>
    <row r="459" spans="1:10" ht="22.5" x14ac:dyDescent="0.2">
      <c r="A459" s="19" t="s">
        <v>748</v>
      </c>
      <c r="B459" s="33" t="s">
        <v>75</v>
      </c>
      <c r="C459" s="34" t="s">
        <v>103</v>
      </c>
      <c r="D459" s="34" t="s">
        <v>85</v>
      </c>
      <c r="E459" s="38" t="s">
        <v>747</v>
      </c>
      <c r="F459" s="33"/>
      <c r="G459" s="33"/>
      <c r="H459" s="25">
        <f>H460+H461</f>
        <v>1188000</v>
      </c>
      <c r="I459" s="25">
        <f>I460+I461</f>
        <v>0</v>
      </c>
      <c r="J459" s="25">
        <f>J460+J461</f>
        <v>0</v>
      </c>
    </row>
    <row r="460" spans="1:10" x14ac:dyDescent="0.2">
      <c r="A460" s="1" t="s">
        <v>457</v>
      </c>
      <c r="B460" s="33" t="s">
        <v>75</v>
      </c>
      <c r="C460" s="34" t="s">
        <v>103</v>
      </c>
      <c r="D460" s="34" t="s">
        <v>85</v>
      </c>
      <c r="E460" s="38" t="s">
        <v>747</v>
      </c>
      <c r="F460" s="33" t="s">
        <v>94</v>
      </c>
      <c r="G460" s="33"/>
      <c r="H460" s="25">
        <v>87793.2</v>
      </c>
      <c r="I460" s="24">
        <v>0</v>
      </c>
      <c r="J460" s="24">
        <v>0</v>
      </c>
    </row>
    <row r="461" spans="1:10" x14ac:dyDescent="0.2">
      <c r="A461" s="1" t="s">
        <v>457</v>
      </c>
      <c r="B461" s="33" t="s">
        <v>75</v>
      </c>
      <c r="C461" s="34" t="s">
        <v>103</v>
      </c>
      <c r="D461" s="34" t="s">
        <v>85</v>
      </c>
      <c r="E461" s="38" t="s">
        <v>747</v>
      </c>
      <c r="F461" s="33" t="s">
        <v>94</v>
      </c>
      <c r="G461" s="33" t="s">
        <v>220</v>
      </c>
      <c r="H461" s="25">
        <v>1100206.8</v>
      </c>
      <c r="I461" s="24">
        <v>0</v>
      </c>
      <c r="J461" s="24">
        <v>0</v>
      </c>
    </row>
    <row r="462" spans="1:10" x14ac:dyDescent="0.2">
      <c r="A462" s="1" t="s">
        <v>752</v>
      </c>
      <c r="B462" s="33" t="s">
        <v>75</v>
      </c>
      <c r="C462" s="34" t="s">
        <v>103</v>
      </c>
      <c r="D462" s="34" t="s">
        <v>85</v>
      </c>
      <c r="E462" s="38" t="s">
        <v>750</v>
      </c>
      <c r="F462" s="33"/>
      <c r="G462" s="33"/>
      <c r="H462" s="25">
        <f t="shared" ref="H462:J463" si="42">H463</f>
        <v>16926.150000000001</v>
      </c>
      <c r="I462" s="25">
        <f t="shared" si="42"/>
        <v>0</v>
      </c>
      <c r="J462" s="25">
        <f t="shared" si="42"/>
        <v>0</v>
      </c>
    </row>
    <row r="463" spans="1:10" ht="33.75" x14ac:dyDescent="0.2">
      <c r="A463" s="1" t="s">
        <v>751</v>
      </c>
      <c r="B463" s="33" t="s">
        <v>75</v>
      </c>
      <c r="C463" s="34" t="s">
        <v>103</v>
      </c>
      <c r="D463" s="34" t="s">
        <v>85</v>
      </c>
      <c r="E463" s="38" t="s">
        <v>749</v>
      </c>
      <c r="F463" s="33"/>
      <c r="G463" s="33"/>
      <c r="H463" s="25">
        <f t="shared" si="42"/>
        <v>16926.150000000001</v>
      </c>
      <c r="I463" s="25">
        <f t="shared" si="42"/>
        <v>0</v>
      </c>
      <c r="J463" s="25">
        <f t="shared" si="42"/>
        <v>0</v>
      </c>
    </row>
    <row r="464" spans="1:10" x14ac:dyDescent="0.2">
      <c r="A464" s="1" t="s">
        <v>457</v>
      </c>
      <c r="B464" s="33" t="s">
        <v>75</v>
      </c>
      <c r="C464" s="34" t="s">
        <v>103</v>
      </c>
      <c r="D464" s="34" t="s">
        <v>85</v>
      </c>
      <c r="E464" s="38" t="s">
        <v>749</v>
      </c>
      <c r="F464" s="33" t="s">
        <v>94</v>
      </c>
      <c r="G464" s="33"/>
      <c r="H464" s="25">
        <v>16926.150000000001</v>
      </c>
      <c r="I464" s="24">
        <v>0</v>
      </c>
      <c r="J464" s="24">
        <v>0</v>
      </c>
    </row>
    <row r="465" spans="1:31" x14ac:dyDescent="0.2">
      <c r="A465" s="18" t="s">
        <v>53</v>
      </c>
      <c r="B465" s="33" t="s">
        <v>75</v>
      </c>
      <c r="C465" s="34" t="s">
        <v>103</v>
      </c>
      <c r="D465" s="34" t="s">
        <v>85</v>
      </c>
      <c r="E465" s="34" t="s">
        <v>223</v>
      </c>
      <c r="F465" s="33"/>
      <c r="G465" s="33"/>
      <c r="H465" s="24">
        <f>H472+H466+H470</f>
        <v>5586666.6600000001</v>
      </c>
      <c r="I465" s="24">
        <f>I472+I466+I470</f>
        <v>59048000</v>
      </c>
      <c r="J465" s="24">
        <f>J472+J466+J470</f>
        <v>0</v>
      </c>
    </row>
    <row r="466" spans="1:31" ht="33.75" x14ac:dyDescent="0.2">
      <c r="A466" s="20" t="s">
        <v>674</v>
      </c>
      <c r="B466" s="33" t="s">
        <v>75</v>
      </c>
      <c r="C466" s="34" t="s">
        <v>103</v>
      </c>
      <c r="D466" s="34" t="s">
        <v>85</v>
      </c>
      <c r="E466" s="38" t="s">
        <v>547</v>
      </c>
      <c r="F466" s="33"/>
      <c r="G466" s="33"/>
      <c r="H466" s="24">
        <f>H467+H468+H469</f>
        <v>0</v>
      </c>
      <c r="I466" s="24">
        <f>I467+I468+I469</f>
        <v>43161200</v>
      </c>
      <c r="J466" s="24">
        <f>J467+J468+J469</f>
        <v>0</v>
      </c>
    </row>
    <row r="467" spans="1:31" x14ac:dyDescent="0.2">
      <c r="A467" s="19" t="s">
        <v>168</v>
      </c>
      <c r="B467" s="33" t="s">
        <v>75</v>
      </c>
      <c r="C467" s="34" t="s">
        <v>103</v>
      </c>
      <c r="D467" s="34" t="s">
        <v>85</v>
      </c>
      <c r="E467" s="38" t="s">
        <v>547</v>
      </c>
      <c r="F467" s="33" t="s">
        <v>166</v>
      </c>
      <c r="G467" s="33"/>
      <c r="H467" s="24">
        <f>H469</f>
        <v>0</v>
      </c>
      <c r="I467" s="24">
        <v>5628500</v>
      </c>
      <c r="J467" s="24">
        <f>J469</f>
        <v>0</v>
      </c>
    </row>
    <row r="468" spans="1:31" x14ac:dyDescent="0.2">
      <c r="A468" s="19" t="s">
        <v>168</v>
      </c>
      <c r="B468" s="33" t="s">
        <v>75</v>
      </c>
      <c r="C468" s="34" t="s">
        <v>103</v>
      </c>
      <c r="D468" s="34" t="s">
        <v>85</v>
      </c>
      <c r="E468" s="38" t="s">
        <v>547</v>
      </c>
      <c r="F468" s="33" t="s">
        <v>166</v>
      </c>
      <c r="G468" s="33" t="s">
        <v>220</v>
      </c>
      <c r="H468" s="24">
        <v>0</v>
      </c>
      <c r="I468" s="24">
        <v>7881900</v>
      </c>
      <c r="J468" s="24">
        <v>0</v>
      </c>
    </row>
    <row r="469" spans="1:31" x14ac:dyDescent="0.2">
      <c r="A469" s="19" t="s">
        <v>168</v>
      </c>
      <c r="B469" s="33" t="s">
        <v>75</v>
      </c>
      <c r="C469" s="34" t="s">
        <v>103</v>
      </c>
      <c r="D469" s="34" t="s">
        <v>85</v>
      </c>
      <c r="E469" s="38" t="s">
        <v>547</v>
      </c>
      <c r="F469" s="33" t="s">
        <v>166</v>
      </c>
      <c r="G469" s="33" t="s">
        <v>528</v>
      </c>
      <c r="H469" s="24">
        <v>0</v>
      </c>
      <c r="I469" s="24">
        <v>29650800</v>
      </c>
      <c r="J469" s="25">
        <v>0</v>
      </c>
    </row>
    <row r="470" spans="1:31" ht="33.75" x14ac:dyDescent="0.2">
      <c r="A470" s="9" t="s">
        <v>695</v>
      </c>
      <c r="B470" s="33" t="s">
        <v>75</v>
      </c>
      <c r="C470" s="34" t="s">
        <v>103</v>
      </c>
      <c r="D470" s="34" t="s">
        <v>85</v>
      </c>
      <c r="E470" s="38" t="s">
        <v>694</v>
      </c>
      <c r="F470" s="33"/>
      <c r="G470" s="33"/>
      <c r="H470" s="24">
        <f>H471</f>
        <v>0</v>
      </c>
      <c r="I470" s="24">
        <f>I471</f>
        <v>15886800</v>
      </c>
      <c r="J470" s="24">
        <f>J471</f>
        <v>0</v>
      </c>
    </row>
    <row r="471" spans="1:31" x14ac:dyDescent="0.2">
      <c r="A471" s="19" t="s">
        <v>168</v>
      </c>
      <c r="B471" s="33" t="s">
        <v>75</v>
      </c>
      <c r="C471" s="34" t="s">
        <v>103</v>
      </c>
      <c r="D471" s="34" t="s">
        <v>85</v>
      </c>
      <c r="E471" s="38" t="s">
        <v>694</v>
      </c>
      <c r="F471" s="33" t="s">
        <v>166</v>
      </c>
      <c r="G471" s="33" t="s">
        <v>220</v>
      </c>
      <c r="H471" s="24">
        <v>0</v>
      </c>
      <c r="I471" s="24">
        <v>15886800</v>
      </c>
      <c r="J471" s="25">
        <v>0</v>
      </c>
    </row>
    <row r="472" spans="1:31" ht="22.5" x14ac:dyDescent="0.2">
      <c r="A472" s="9" t="s">
        <v>224</v>
      </c>
      <c r="B472" s="33" t="s">
        <v>75</v>
      </c>
      <c r="C472" s="34" t="s">
        <v>103</v>
      </c>
      <c r="D472" s="34" t="s">
        <v>85</v>
      </c>
      <c r="E472" s="38" t="s">
        <v>645</v>
      </c>
      <c r="F472" s="33"/>
      <c r="G472" s="33"/>
      <c r="H472" s="24">
        <f>H473+H474</f>
        <v>5586666.6600000001</v>
      </c>
      <c r="I472" s="24">
        <f>I473+I474</f>
        <v>0</v>
      </c>
      <c r="J472" s="24">
        <f>J473+J474</f>
        <v>0</v>
      </c>
    </row>
    <row r="473" spans="1:31" x14ac:dyDescent="0.2">
      <c r="A473" s="19" t="s">
        <v>168</v>
      </c>
      <c r="B473" s="33" t="s">
        <v>75</v>
      </c>
      <c r="C473" s="34" t="s">
        <v>103</v>
      </c>
      <c r="D473" s="34" t="s">
        <v>85</v>
      </c>
      <c r="E473" s="38" t="s">
        <v>645</v>
      </c>
      <c r="F473" s="33" t="s">
        <v>166</v>
      </c>
      <c r="G473" s="33"/>
      <c r="H473" s="24">
        <v>841366.66</v>
      </c>
      <c r="I473" s="25">
        <v>0</v>
      </c>
      <c r="J473" s="24">
        <v>0</v>
      </c>
    </row>
    <row r="474" spans="1:31" x14ac:dyDescent="0.2">
      <c r="A474" s="19" t="s">
        <v>168</v>
      </c>
      <c r="B474" s="33" t="s">
        <v>75</v>
      </c>
      <c r="C474" s="34" t="s">
        <v>103</v>
      </c>
      <c r="D474" s="34" t="s">
        <v>85</v>
      </c>
      <c r="E474" s="38" t="s">
        <v>645</v>
      </c>
      <c r="F474" s="33" t="s">
        <v>166</v>
      </c>
      <c r="G474" s="33" t="s">
        <v>220</v>
      </c>
      <c r="H474" s="24">
        <v>4745300</v>
      </c>
      <c r="I474" s="25">
        <v>0</v>
      </c>
      <c r="J474" s="24">
        <v>0</v>
      </c>
    </row>
    <row r="475" spans="1:31" x14ac:dyDescent="0.2">
      <c r="A475" s="75" t="s">
        <v>723</v>
      </c>
      <c r="B475" s="33" t="s">
        <v>75</v>
      </c>
      <c r="C475" s="33" t="s">
        <v>103</v>
      </c>
      <c r="D475" s="33" t="s">
        <v>85</v>
      </c>
      <c r="E475" s="39" t="s">
        <v>722</v>
      </c>
      <c r="F475" s="75"/>
      <c r="G475" s="75"/>
      <c r="H475" s="76">
        <f t="shared" ref="H475:AE475" si="43">H476+H480</f>
        <v>202000</v>
      </c>
      <c r="I475" s="76">
        <f t="shared" si="43"/>
        <v>0</v>
      </c>
      <c r="J475" s="76">
        <f t="shared" si="43"/>
        <v>0</v>
      </c>
      <c r="K475" s="76">
        <f t="shared" si="43"/>
        <v>0</v>
      </c>
      <c r="L475" s="76">
        <f t="shared" si="43"/>
        <v>0</v>
      </c>
      <c r="M475" s="76">
        <f t="shared" si="43"/>
        <v>0</v>
      </c>
      <c r="N475" s="76">
        <f t="shared" si="43"/>
        <v>0</v>
      </c>
      <c r="O475" s="76">
        <f t="shared" si="43"/>
        <v>0</v>
      </c>
      <c r="P475" s="76">
        <f t="shared" si="43"/>
        <v>0</v>
      </c>
      <c r="Q475" s="76">
        <f t="shared" si="43"/>
        <v>0</v>
      </c>
      <c r="R475" s="76">
        <f t="shared" si="43"/>
        <v>0</v>
      </c>
      <c r="S475" s="76">
        <f t="shared" si="43"/>
        <v>0</v>
      </c>
      <c r="T475" s="76">
        <f t="shared" si="43"/>
        <v>0</v>
      </c>
      <c r="U475" s="76">
        <f t="shared" si="43"/>
        <v>0</v>
      </c>
      <c r="V475" s="76">
        <f t="shared" si="43"/>
        <v>0</v>
      </c>
      <c r="W475" s="76">
        <f t="shared" si="43"/>
        <v>0</v>
      </c>
      <c r="X475" s="76">
        <f t="shared" si="43"/>
        <v>0</v>
      </c>
      <c r="Y475" s="76">
        <f t="shared" si="43"/>
        <v>0</v>
      </c>
      <c r="Z475" s="76">
        <f t="shared" si="43"/>
        <v>0</v>
      </c>
      <c r="AA475" s="76">
        <f t="shared" si="43"/>
        <v>0</v>
      </c>
      <c r="AB475" s="76">
        <f t="shared" si="43"/>
        <v>0</v>
      </c>
      <c r="AC475" s="76">
        <f t="shared" si="43"/>
        <v>0</v>
      </c>
      <c r="AD475" s="76">
        <f t="shared" si="43"/>
        <v>0</v>
      </c>
      <c r="AE475" s="76">
        <f t="shared" si="43"/>
        <v>0</v>
      </c>
    </row>
    <row r="476" spans="1:31" x14ac:dyDescent="0.2">
      <c r="A476" s="18" t="s">
        <v>582</v>
      </c>
      <c r="B476" s="33" t="s">
        <v>75</v>
      </c>
      <c r="C476" s="33" t="s">
        <v>103</v>
      </c>
      <c r="D476" s="33" t="s">
        <v>85</v>
      </c>
      <c r="E476" s="39" t="s">
        <v>721</v>
      </c>
      <c r="F476" s="33"/>
      <c r="G476" s="33"/>
      <c r="H476" s="25">
        <f>H477+H478+H479</f>
        <v>67000</v>
      </c>
      <c r="I476" s="25">
        <f>I477</f>
        <v>0</v>
      </c>
      <c r="J476" s="25">
        <f>J477</f>
        <v>0</v>
      </c>
    </row>
    <row r="477" spans="1:31" x14ac:dyDescent="0.2">
      <c r="A477" s="19" t="s">
        <v>168</v>
      </c>
      <c r="B477" s="33" t="s">
        <v>75</v>
      </c>
      <c r="C477" s="33" t="s">
        <v>103</v>
      </c>
      <c r="D477" s="33" t="s">
        <v>85</v>
      </c>
      <c r="E477" s="39" t="s">
        <v>721</v>
      </c>
      <c r="F477" s="33" t="s">
        <v>166</v>
      </c>
      <c r="G477" s="33"/>
      <c r="H477" s="25">
        <v>5000</v>
      </c>
      <c r="I477" s="25">
        <v>0</v>
      </c>
      <c r="J477" s="25">
        <v>0</v>
      </c>
    </row>
    <row r="478" spans="1:31" x14ac:dyDescent="0.2">
      <c r="A478" s="19" t="s">
        <v>168</v>
      </c>
      <c r="B478" s="33" t="s">
        <v>75</v>
      </c>
      <c r="C478" s="33" t="s">
        <v>103</v>
      </c>
      <c r="D478" s="33" t="s">
        <v>85</v>
      </c>
      <c r="E478" s="39" t="s">
        <v>721</v>
      </c>
      <c r="F478" s="33" t="s">
        <v>166</v>
      </c>
      <c r="G478" s="75">
        <v>100</v>
      </c>
      <c r="H478" s="25">
        <v>12000</v>
      </c>
      <c r="I478" s="25">
        <v>0</v>
      </c>
      <c r="J478" s="25">
        <v>0</v>
      </c>
    </row>
    <row r="479" spans="1:31" x14ac:dyDescent="0.2">
      <c r="A479" s="19" t="s">
        <v>168</v>
      </c>
      <c r="B479" s="33" t="s">
        <v>75</v>
      </c>
      <c r="C479" s="33" t="s">
        <v>103</v>
      </c>
      <c r="D479" s="33" t="s">
        <v>85</v>
      </c>
      <c r="E479" s="39" t="s">
        <v>721</v>
      </c>
      <c r="F479" s="33" t="s">
        <v>166</v>
      </c>
      <c r="G479" s="75">
        <v>200</v>
      </c>
      <c r="H479" s="25">
        <v>50000</v>
      </c>
      <c r="I479" s="25">
        <v>0</v>
      </c>
      <c r="J479" s="25">
        <v>0</v>
      </c>
    </row>
    <row r="480" spans="1:31" x14ac:dyDescent="0.2">
      <c r="A480" s="18" t="s">
        <v>581</v>
      </c>
      <c r="B480" s="33" t="s">
        <v>75</v>
      </c>
      <c r="C480" s="33" t="s">
        <v>103</v>
      </c>
      <c r="D480" s="33" t="s">
        <v>85</v>
      </c>
      <c r="E480" s="39" t="s">
        <v>724</v>
      </c>
      <c r="F480" s="75"/>
      <c r="G480" s="75"/>
      <c r="H480" s="25">
        <f>H481+H482+H483</f>
        <v>135000</v>
      </c>
      <c r="I480" s="25">
        <f>I481+I482+I483</f>
        <v>0</v>
      </c>
      <c r="J480" s="25">
        <f>J481+J482+J483</f>
        <v>0</v>
      </c>
    </row>
    <row r="481" spans="1:31" x14ac:dyDescent="0.2">
      <c r="A481" s="19" t="s">
        <v>168</v>
      </c>
      <c r="B481" s="33" t="s">
        <v>75</v>
      </c>
      <c r="C481" s="33" t="s">
        <v>103</v>
      </c>
      <c r="D481" s="33" t="s">
        <v>85</v>
      </c>
      <c r="E481" s="39" t="s">
        <v>724</v>
      </c>
      <c r="F481" s="33" t="s">
        <v>166</v>
      </c>
      <c r="G481" s="33"/>
      <c r="H481" s="25">
        <v>11000</v>
      </c>
      <c r="I481" s="25">
        <v>0</v>
      </c>
      <c r="J481" s="25">
        <v>0</v>
      </c>
      <c r="K481" s="25">
        <v>0</v>
      </c>
      <c r="L481" s="25">
        <v>0</v>
      </c>
      <c r="M481" s="25">
        <v>0</v>
      </c>
      <c r="N481" s="25">
        <v>0</v>
      </c>
      <c r="O481" s="25">
        <v>0</v>
      </c>
      <c r="P481" s="25">
        <v>0</v>
      </c>
      <c r="Q481" s="25">
        <v>0</v>
      </c>
      <c r="R481" s="25">
        <v>0</v>
      </c>
      <c r="S481" s="25">
        <v>0</v>
      </c>
      <c r="T481" s="25">
        <v>0</v>
      </c>
      <c r="U481" s="25">
        <v>0</v>
      </c>
      <c r="V481" s="25">
        <v>0</v>
      </c>
      <c r="W481" s="25">
        <v>0</v>
      </c>
      <c r="X481" s="25">
        <v>0</v>
      </c>
      <c r="Y481" s="25">
        <v>0</v>
      </c>
      <c r="Z481" s="25">
        <v>0</v>
      </c>
      <c r="AA481" s="25">
        <v>0</v>
      </c>
      <c r="AB481" s="25">
        <v>0</v>
      </c>
      <c r="AC481" s="25">
        <v>0</v>
      </c>
      <c r="AD481" s="25">
        <v>0</v>
      </c>
      <c r="AE481" s="25">
        <v>0</v>
      </c>
    </row>
    <row r="482" spans="1:31" x14ac:dyDescent="0.2">
      <c r="A482" s="19" t="s">
        <v>168</v>
      </c>
      <c r="B482" s="33" t="s">
        <v>75</v>
      </c>
      <c r="C482" s="33" t="s">
        <v>103</v>
      </c>
      <c r="D482" s="33" t="s">
        <v>85</v>
      </c>
      <c r="E482" s="39" t="s">
        <v>724</v>
      </c>
      <c r="F482" s="33" t="s">
        <v>166</v>
      </c>
      <c r="G482" s="75">
        <v>100</v>
      </c>
      <c r="H482" s="25">
        <v>24000</v>
      </c>
      <c r="I482" s="25">
        <v>0</v>
      </c>
      <c r="J482" s="25">
        <v>0</v>
      </c>
    </row>
    <row r="483" spans="1:31" x14ac:dyDescent="0.2">
      <c r="A483" s="19" t="s">
        <v>168</v>
      </c>
      <c r="B483" s="33" t="s">
        <v>75</v>
      </c>
      <c r="C483" s="33" t="s">
        <v>103</v>
      </c>
      <c r="D483" s="33" t="s">
        <v>85</v>
      </c>
      <c r="E483" s="39" t="s">
        <v>724</v>
      </c>
      <c r="F483" s="33" t="s">
        <v>166</v>
      </c>
      <c r="G483" s="75">
        <v>200</v>
      </c>
      <c r="H483" s="25">
        <v>100000</v>
      </c>
      <c r="I483" s="25">
        <v>0</v>
      </c>
      <c r="J483" s="25">
        <v>0</v>
      </c>
    </row>
    <row r="484" spans="1:31" ht="22.5" x14ac:dyDescent="0.2">
      <c r="A484" s="1" t="s">
        <v>507</v>
      </c>
      <c r="B484" s="33" t="s">
        <v>75</v>
      </c>
      <c r="C484" s="34" t="s">
        <v>103</v>
      </c>
      <c r="D484" s="34" t="s">
        <v>85</v>
      </c>
      <c r="E484" s="34" t="s">
        <v>309</v>
      </c>
      <c r="F484" s="33"/>
      <c r="G484" s="33"/>
      <c r="H484" s="24">
        <f t="shared" ref="H484:J486" si="44">H485</f>
        <v>30000</v>
      </c>
      <c r="I484" s="24">
        <f t="shared" si="44"/>
        <v>30000</v>
      </c>
      <c r="J484" s="24">
        <f t="shared" si="44"/>
        <v>30000</v>
      </c>
    </row>
    <row r="485" spans="1:31" ht="22.5" x14ac:dyDescent="0.2">
      <c r="A485" s="1" t="s">
        <v>463</v>
      </c>
      <c r="B485" s="33" t="s">
        <v>75</v>
      </c>
      <c r="C485" s="34" t="s">
        <v>103</v>
      </c>
      <c r="D485" s="34" t="s">
        <v>85</v>
      </c>
      <c r="E485" s="34" t="s">
        <v>464</v>
      </c>
      <c r="F485" s="33"/>
      <c r="G485" s="33"/>
      <c r="H485" s="24">
        <f t="shared" si="44"/>
        <v>30000</v>
      </c>
      <c r="I485" s="24">
        <f t="shared" si="44"/>
        <v>30000</v>
      </c>
      <c r="J485" s="24">
        <f t="shared" si="44"/>
        <v>30000</v>
      </c>
    </row>
    <row r="486" spans="1:31" ht="22.5" x14ac:dyDescent="0.2">
      <c r="A486" s="18" t="s">
        <v>505</v>
      </c>
      <c r="B486" s="33" t="s">
        <v>75</v>
      </c>
      <c r="C486" s="34" t="s">
        <v>103</v>
      </c>
      <c r="D486" s="34" t="s">
        <v>85</v>
      </c>
      <c r="E486" s="34" t="s">
        <v>504</v>
      </c>
      <c r="F486" s="33"/>
      <c r="G486" s="33"/>
      <c r="H486" s="24">
        <f t="shared" si="44"/>
        <v>30000</v>
      </c>
      <c r="I486" s="24">
        <f t="shared" si="44"/>
        <v>30000</v>
      </c>
      <c r="J486" s="24">
        <f t="shared" si="44"/>
        <v>30000</v>
      </c>
    </row>
    <row r="487" spans="1:31" x14ac:dyDescent="0.2">
      <c r="A487" s="19" t="s">
        <v>168</v>
      </c>
      <c r="B487" s="33" t="s">
        <v>75</v>
      </c>
      <c r="C487" s="34" t="s">
        <v>103</v>
      </c>
      <c r="D487" s="34" t="s">
        <v>85</v>
      </c>
      <c r="E487" s="34" t="s">
        <v>504</v>
      </c>
      <c r="F487" s="33" t="s">
        <v>166</v>
      </c>
      <c r="G487" s="33"/>
      <c r="H487" s="24">
        <v>30000</v>
      </c>
      <c r="I487" s="24">
        <v>30000</v>
      </c>
      <c r="J487" s="24">
        <v>30000</v>
      </c>
    </row>
    <row r="488" spans="1:31" ht="33.75" x14ac:dyDescent="0.2">
      <c r="A488" s="48" t="s">
        <v>545</v>
      </c>
      <c r="B488" s="34" t="s">
        <v>75</v>
      </c>
      <c r="C488" s="34" t="s">
        <v>103</v>
      </c>
      <c r="D488" s="34" t="s">
        <v>85</v>
      </c>
      <c r="E488" s="34" t="s">
        <v>565</v>
      </c>
      <c r="F488" s="34"/>
      <c r="G488" s="33"/>
      <c r="H488" s="24">
        <f t="shared" ref="H488:J489" si="45">H489</f>
        <v>270000</v>
      </c>
      <c r="I488" s="24">
        <f t="shared" si="45"/>
        <v>270000</v>
      </c>
      <c r="J488" s="24">
        <f t="shared" si="45"/>
        <v>270000</v>
      </c>
    </row>
    <row r="489" spans="1:31" ht="22.5" x14ac:dyDescent="0.2">
      <c r="A489" s="48" t="s">
        <v>546</v>
      </c>
      <c r="B489" s="34" t="s">
        <v>75</v>
      </c>
      <c r="C489" s="34" t="s">
        <v>103</v>
      </c>
      <c r="D489" s="34" t="s">
        <v>85</v>
      </c>
      <c r="E489" s="34" t="s">
        <v>566</v>
      </c>
      <c r="F489" s="37"/>
      <c r="G489" s="33"/>
      <c r="H489" s="24">
        <f t="shared" si="45"/>
        <v>270000</v>
      </c>
      <c r="I489" s="24">
        <f t="shared" si="45"/>
        <v>270000</v>
      </c>
      <c r="J489" s="24">
        <f t="shared" si="45"/>
        <v>270000</v>
      </c>
    </row>
    <row r="490" spans="1:31" x14ac:dyDescent="0.2">
      <c r="A490" s="48" t="s">
        <v>168</v>
      </c>
      <c r="B490" s="34" t="s">
        <v>75</v>
      </c>
      <c r="C490" s="34" t="s">
        <v>103</v>
      </c>
      <c r="D490" s="34" t="s">
        <v>85</v>
      </c>
      <c r="E490" s="34" t="s">
        <v>566</v>
      </c>
      <c r="F490" s="34" t="s">
        <v>166</v>
      </c>
      <c r="G490" s="33"/>
      <c r="H490" s="24">
        <v>270000</v>
      </c>
      <c r="I490" s="24">
        <v>270000</v>
      </c>
      <c r="J490" s="24">
        <v>270000</v>
      </c>
    </row>
    <row r="491" spans="1:31" ht="22.5" x14ac:dyDescent="0.2">
      <c r="A491" s="48" t="s">
        <v>725</v>
      </c>
      <c r="B491" s="34" t="s">
        <v>75</v>
      </c>
      <c r="C491" s="34" t="s">
        <v>103</v>
      </c>
      <c r="D491" s="34" t="s">
        <v>85</v>
      </c>
      <c r="E491" s="34" t="s">
        <v>661</v>
      </c>
      <c r="F491" s="34"/>
      <c r="G491" s="33"/>
      <c r="H491" s="24">
        <f>H492</f>
        <v>2500000</v>
      </c>
      <c r="I491" s="24">
        <f>I492</f>
        <v>0</v>
      </c>
      <c r="J491" s="24">
        <f>J492</f>
        <v>0</v>
      </c>
    </row>
    <row r="492" spans="1:31" ht="33.75" x14ac:dyDescent="0.2">
      <c r="A492" s="48" t="s">
        <v>726</v>
      </c>
      <c r="B492" s="34" t="s">
        <v>75</v>
      </c>
      <c r="C492" s="34" t="s">
        <v>103</v>
      </c>
      <c r="D492" s="34" t="s">
        <v>85</v>
      </c>
      <c r="E492" s="34" t="s">
        <v>662</v>
      </c>
      <c r="F492" s="37"/>
      <c r="G492" s="33"/>
      <c r="H492" s="24">
        <f>H493+H494</f>
        <v>2500000</v>
      </c>
      <c r="I492" s="24">
        <f>I493+I494</f>
        <v>0</v>
      </c>
      <c r="J492" s="24">
        <f>J493+J494</f>
        <v>0</v>
      </c>
    </row>
    <row r="493" spans="1:31" x14ac:dyDescent="0.2">
      <c r="A493" s="19" t="s">
        <v>168</v>
      </c>
      <c r="B493" s="34" t="s">
        <v>75</v>
      </c>
      <c r="C493" s="34" t="s">
        <v>103</v>
      </c>
      <c r="D493" s="34" t="s">
        <v>85</v>
      </c>
      <c r="E493" s="34" t="s">
        <v>662</v>
      </c>
      <c r="F493" s="34" t="s">
        <v>166</v>
      </c>
      <c r="G493" s="33"/>
      <c r="H493" s="24">
        <v>25000</v>
      </c>
      <c r="I493" s="24">
        <v>0</v>
      </c>
      <c r="J493" s="24">
        <v>0</v>
      </c>
    </row>
    <row r="494" spans="1:31" x14ac:dyDescent="0.2">
      <c r="A494" s="19" t="s">
        <v>168</v>
      </c>
      <c r="B494" s="34" t="s">
        <v>75</v>
      </c>
      <c r="C494" s="34" t="s">
        <v>103</v>
      </c>
      <c r="D494" s="34" t="s">
        <v>85</v>
      </c>
      <c r="E494" s="34" t="s">
        <v>662</v>
      </c>
      <c r="F494" s="34" t="s">
        <v>166</v>
      </c>
      <c r="G494" s="33" t="s">
        <v>220</v>
      </c>
      <c r="H494" s="24">
        <v>2475000</v>
      </c>
      <c r="I494" s="24">
        <v>0</v>
      </c>
      <c r="J494" s="24">
        <v>0</v>
      </c>
    </row>
    <row r="495" spans="1:31" x14ac:dyDescent="0.2">
      <c r="A495" s="18" t="s">
        <v>183</v>
      </c>
      <c r="B495" s="33" t="s">
        <v>75</v>
      </c>
      <c r="C495" s="34" t="s">
        <v>103</v>
      </c>
      <c r="D495" s="34" t="s">
        <v>91</v>
      </c>
      <c r="E495" s="34"/>
      <c r="F495" s="33"/>
      <c r="G495" s="33"/>
      <c r="H495" s="24">
        <f>H496+H520</f>
        <v>31038761.039999999</v>
      </c>
      <c r="I495" s="24">
        <f>I496+I520</f>
        <v>21903051.399999999</v>
      </c>
      <c r="J495" s="24">
        <f>J496+J520</f>
        <v>22668509.940000001</v>
      </c>
    </row>
    <row r="496" spans="1:31" ht="22.5" x14ac:dyDescent="0.2">
      <c r="A496" s="1" t="s">
        <v>28</v>
      </c>
      <c r="B496" s="33" t="s">
        <v>75</v>
      </c>
      <c r="C496" s="33" t="s">
        <v>103</v>
      </c>
      <c r="D496" s="33" t="s">
        <v>91</v>
      </c>
      <c r="E496" s="33" t="s">
        <v>299</v>
      </c>
      <c r="F496" s="33"/>
      <c r="G496" s="33"/>
      <c r="H496" s="24">
        <f t="shared" ref="H496:AE496" si="46">H497+H504</f>
        <v>31015761.039999999</v>
      </c>
      <c r="I496" s="24">
        <f t="shared" si="46"/>
        <v>21880051.399999999</v>
      </c>
      <c r="J496" s="24">
        <f t="shared" si="46"/>
        <v>22645509.940000001</v>
      </c>
      <c r="K496" s="24">
        <f t="shared" si="46"/>
        <v>0</v>
      </c>
      <c r="L496" s="24">
        <f t="shared" si="46"/>
        <v>0</v>
      </c>
      <c r="M496" s="24">
        <f t="shared" si="46"/>
        <v>0</v>
      </c>
      <c r="N496" s="24">
        <f t="shared" si="46"/>
        <v>0</v>
      </c>
      <c r="O496" s="24">
        <f t="shared" si="46"/>
        <v>0</v>
      </c>
      <c r="P496" s="24">
        <f t="shared" si="46"/>
        <v>0</v>
      </c>
      <c r="Q496" s="24">
        <f t="shared" si="46"/>
        <v>0</v>
      </c>
      <c r="R496" s="24">
        <f t="shared" si="46"/>
        <v>0</v>
      </c>
      <c r="S496" s="24">
        <f t="shared" si="46"/>
        <v>0</v>
      </c>
      <c r="T496" s="24">
        <f t="shared" si="46"/>
        <v>0</v>
      </c>
      <c r="U496" s="24">
        <f t="shared" si="46"/>
        <v>0</v>
      </c>
      <c r="V496" s="24">
        <f t="shared" si="46"/>
        <v>0</v>
      </c>
      <c r="W496" s="24">
        <f t="shared" si="46"/>
        <v>0</v>
      </c>
      <c r="X496" s="24">
        <f t="shared" si="46"/>
        <v>0</v>
      </c>
      <c r="Y496" s="24">
        <f t="shared" si="46"/>
        <v>0</v>
      </c>
      <c r="Z496" s="24">
        <f t="shared" si="46"/>
        <v>0</v>
      </c>
      <c r="AA496" s="24">
        <f t="shared" si="46"/>
        <v>0</v>
      </c>
      <c r="AB496" s="24">
        <f t="shared" si="46"/>
        <v>0</v>
      </c>
      <c r="AC496" s="24">
        <f t="shared" si="46"/>
        <v>0</v>
      </c>
      <c r="AD496" s="24">
        <f t="shared" si="46"/>
        <v>0</v>
      </c>
      <c r="AE496" s="24">
        <f t="shared" si="46"/>
        <v>0</v>
      </c>
    </row>
    <row r="497" spans="1:10" ht="22.5" x14ac:dyDescent="0.2">
      <c r="A497" s="18" t="s">
        <v>272</v>
      </c>
      <c r="B497" s="33" t="s">
        <v>75</v>
      </c>
      <c r="C497" s="34" t="s">
        <v>103</v>
      </c>
      <c r="D497" s="34" t="s">
        <v>91</v>
      </c>
      <c r="E497" s="34" t="s">
        <v>305</v>
      </c>
      <c r="F497" s="33"/>
      <c r="G497" s="33"/>
      <c r="H497" s="24">
        <f>H498+H501</f>
        <v>6939944.2300000004</v>
      </c>
      <c r="I497" s="24">
        <v>0</v>
      </c>
      <c r="J497" s="24">
        <v>0</v>
      </c>
    </row>
    <row r="498" spans="1:10" ht="22.5" x14ac:dyDescent="0.2">
      <c r="A498" s="18" t="s">
        <v>756</v>
      </c>
      <c r="B498" s="33" t="s">
        <v>75</v>
      </c>
      <c r="C498" s="34" t="s">
        <v>103</v>
      </c>
      <c r="D498" s="34" t="s">
        <v>91</v>
      </c>
      <c r="E498" s="38" t="s">
        <v>753</v>
      </c>
      <c r="F498" s="33"/>
      <c r="G498" s="33"/>
      <c r="H498" s="24">
        <f>H499+H500</f>
        <v>2842735</v>
      </c>
      <c r="I498" s="24">
        <f>I499+I500</f>
        <v>0</v>
      </c>
      <c r="J498" s="24">
        <f>J499+J500</f>
        <v>0</v>
      </c>
    </row>
    <row r="499" spans="1:10" x14ac:dyDescent="0.2">
      <c r="A499" s="19" t="s">
        <v>168</v>
      </c>
      <c r="B499" s="33" t="s">
        <v>75</v>
      </c>
      <c r="C499" s="34" t="s">
        <v>103</v>
      </c>
      <c r="D499" s="34" t="s">
        <v>91</v>
      </c>
      <c r="E499" s="38" t="s">
        <v>753</v>
      </c>
      <c r="F499" s="33" t="s">
        <v>166</v>
      </c>
      <c r="G499" s="33"/>
      <c r="H499" s="24">
        <v>210078.12</v>
      </c>
      <c r="I499" s="24">
        <v>0</v>
      </c>
      <c r="J499" s="24">
        <v>0</v>
      </c>
    </row>
    <row r="500" spans="1:10" x14ac:dyDescent="0.2">
      <c r="A500" s="19" t="s">
        <v>168</v>
      </c>
      <c r="B500" s="33" t="s">
        <v>75</v>
      </c>
      <c r="C500" s="34" t="s">
        <v>103</v>
      </c>
      <c r="D500" s="34" t="s">
        <v>91</v>
      </c>
      <c r="E500" s="38" t="s">
        <v>753</v>
      </c>
      <c r="F500" s="33" t="s">
        <v>166</v>
      </c>
      <c r="G500" s="33" t="s">
        <v>220</v>
      </c>
      <c r="H500" s="24">
        <v>2632656.88</v>
      </c>
      <c r="I500" s="24">
        <v>0</v>
      </c>
      <c r="J500" s="24">
        <v>0</v>
      </c>
    </row>
    <row r="501" spans="1:10" ht="33.75" x14ac:dyDescent="0.2">
      <c r="A501" s="18" t="s">
        <v>755</v>
      </c>
      <c r="B501" s="33" t="s">
        <v>75</v>
      </c>
      <c r="C501" s="34" t="s">
        <v>103</v>
      </c>
      <c r="D501" s="34" t="s">
        <v>91</v>
      </c>
      <c r="E501" s="38" t="s">
        <v>754</v>
      </c>
      <c r="F501" s="33"/>
      <c r="G501" s="33"/>
      <c r="H501" s="24">
        <f>H502+H503</f>
        <v>4097209.2300000004</v>
      </c>
      <c r="I501" s="24">
        <f>I502+I503</f>
        <v>0</v>
      </c>
      <c r="J501" s="24">
        <f>J502+J503</f>
        <v>0</v>
      </c>
    </row>
    <row r="502" spans="1:10" x14ac:dyDescent="0.2">
      <c r="A502" s="19" t="s">
        <v>168</v>
      </c>
      <c r="B502" s="33" t="s">
        <v>75</v>
      </c>
      <c r="C502" s="34" t="s">
        <v>103</v>
      </c>
      <c r="D502" s="34" t="s">
        <v>91</v>
      </c>
      <c r="E502" s="38" t="s">
        <v>754</v>
      </c>
      <c r="F502" s="33" t="s">
        <v>166</v>
      </c>
      <c r="G502" s="33"/>
      <c r="H502" s="24">
        <v>302783.76</v>
      </c>
      <c r="I502" s="24">
        <v>0</v>
      </c>
      <c r="J502" s="24">
        <v>0</v>
      </c>
    </row>
    <row r="503" spans="1:10" x14ac:dyDescent="0.2">
      <c r="A503" s="19" t="s">
        <v>168</v>
      </c>
      <c r="B503" s="33" t="s">
        <v>75</v>
      </c>
      <c r="C503" s="34" t="s">
        <v>103</v>
      </c>
      <c r="D503" s="34" t="s">
        <v>91</v>
      </c>
      <c r="E503" s="38" t="s">
        <v>754</v>
      </c>
      <c r="F503" s="33" t="s">
        <v>166</v>
      </c>
      <c r="G503" s="33" t="s">
        <v>220</v>
      </c>
      <c r="H503" s="24">
        <v>3794425.47</v>
      </c>
      <c r="I503" s="24">
        <v>0</v>
      </c>
      <c r="J503" s="24">
        <v>0</v>
      </c>
    </row>
    <row r="504" spans="1:10" x14ac:dyDescent="0.2">
      <c r="A504" s="18" t="s">
        <v>462</v>
      </c>
      <c r="B504" s="33" t="s">
        <v>75</v>
      </c>
      <c r="C504" s="34" t="s">
        <v>103</v>
      </c>
      <c r="D504" s="34" t="s">
        <v>91</v>
      </c>
      <c r="E504" s="34" t="s">
        <v>461</v>
      </c>
      <c r="F504" s="33"/>
      <c r="G504" s="33"/>
      <c r="H504" s="24">
        <f>H505+H511</f>
        <v>24075816.809999999</v>
      </c>
      <c r="I504" s="24">
        <f>I505+I511</f>
        <v>21880051.399999999</v>
      </c>
      <c r="J504" s="24">
        <f>J505+J511</f>
        <v>22645509.940000001</v>
      </c>
    </row>
    <row r="505" spans="1:10" x14ac:dyDescent="0.2">
      <c r="A505" s="18" t="s">
        <v>308</v>
      </c>
      <c r="B505" s="33" t="s">
        <v>75</v>
      </c>
      <c r="C505" s="34" t="s">
        <v>103</v>
      </c>
      <c r="D505" s="34" t="s">
        <v>91</v>
      </c>
      <c r="E505" s="34" t="s">
        <v>389</v>
      </c>
      <c r="F505" s="33"/>
      <c r="G505" s="33"/>
      <c r="H505" s="24">
        <f>SUM(H506:H510)</f>
        <v>3864799</v>
      </c>
      <c r="I505" s="24">
        <f>SUM(I506:I510)</f>
        <v>2257413</v>
      </c>
      <c r="J505" s="24">
        <f>SUM(J506:J510)</f>
        <v>2265566.6</v>
      </c>
    </row>
    <row r="506" spans="1:10" x14ac:dyDescent="0.2">
      <c r="A506" s="9" t="s">
        <v>446</v>
      </c>
      <c r="B506" s="33" t="s">
        <v>75</v>
      </c>
      <c r="C506" s="34" t="s">
        <v>103</v>
      </c>
      <c r="D506" s="34" t="s">
        <v>91</v>
      </c>
      <c r="E506" s="34" t="s">
        <v>389</v>
      </c>
      <c r="F506" s="33" t="s">
        <v>90</v>
      </c>
      <c r="G506" s="33"/>
      <c r="H506" s="24">
        <v>1819372</v>
      </c>
      <c r="I506" s="24">
        <v>1577245</v>
      </c>
      <c r="J506" s="24">
        <v>1577245</v>
      </c>
    </row>
    <row r="507" spans="1:10" ht="22.5" x14ac:dyDescent="0.2">
      <c r="A507" s="19" t="s">
        <v>93</v>
      </c>
      <c r="B507" s="33" t="s">
        <v>75</v>
      </c>
      <c r="C507" s="34" t="s">
        <v>103</v>
      </c>
      <c r="D507" s="34" t="s">
        <v>91</v>
      </c>
      <c r="E507" s="34" t="s">
        <v>389</v>
      </c>
      <c r="F507" s="33" t="s">
        <v>92</v>
      </c>
      <c r="G507" s="33"/>
      <c r="H507" s="24">
        <v>14000</v>
      </c>
      <c r="I507" s="24">
        <v>14560</v>
      </c>
      <c r="J507" s="24">
        <v>15142.4</v>
      </c>
    </row>
    <row r="508" spans="1:10" ht="22.5" x14ac:dyDescent="0.2">
      <c r="A508" s="9" t="s">
        <v>448</v>
      </c>
      <c r="B508" s="33" t="s">
        <v>75</v>
      </c>
      <c r="C508" s="34" t="s">
        <v>103</v>
      </c>
      <c r="D508" s="34" t="s">
        <v>91</v>
      </c>
      <c r="E508" s="34" t="s">
        <v>389</v>
      </c>
      <c r="F508" s="33" t="s">
        <v>447</v>
      </c>
      <c r="G508" s="33"/>
      <c r="H508" s="24">
        <v>549427</v>
      </c>
      <c r="I508" s="24">
        <v>476328</v>
      </c>
      <c r="J508" s="24">
        <v>476328</v>
      </c>
    </row>
    <row r="509" spans="1:10" x14ac:dyDescent="0.2">
      <c r="A509" s="9" t="s">
        <v>195</v>
      </c>
      <c r="B509" s="33" t="s">
        <v>75</v>
      </c>
      <c r="C509" s="34" t="s">
        <v>103</v>
      </c>
      <c r="D509" s="34" t="s">
        <v>91</v>
      </c>
      <c r="E509" s="34" t="s">
        <v>389</v>
      </c>
      <c r="F509" s="33" t="s">
        <v>194</v>
      </c>
      <c r="G509" s="33"/>
      <c r="H509" s="24">
        <v>102000</v>
      </c>
      <c r="I509" s="24">
        <v>104000</v>
      </c>
      <c r="J509" s="24">
        <v>108160</v>
      </c>
    </row>
    <row r="510" spans="1:10" x14ac:dyDescent="0.2">
      <c r="A510" s="1" t="s">
        <v>457</v>
      </c>
      <c r="B510" s="33" t="s">
        <v>75</v>
      </c>
      <c r="C510" s="34" t="s">
        <v>103</v>
      </c>
      <c r="D510" s="34" t="s">
        <v>91</v>
      </c>
      <c r="E510" s="34" t="s">
        <v>389</v>
      </c>
      <c r="F510" s="33" t="s">
        <v>94</v>
      </c>
      <c r="G510" s="33"/>
      <c r="H510" s="24">
        <v>1380000</v>
      </c>
      <c r="I510" s="24">
        <v>85280</v>
      </c>
      <c r="J510" s="24">
        <v>88691.199999999997</v>
      </c>
    </row>
    <row r="511" spans="1:10" ht="33.75" x14ac:dyDescent="0.2">
      <c r="A511" s="18" t="s">
        <v>169</v>
      </c>
      <c r="B511" s="33" t="s">
        <v>75</v>
      </c>
      <c r="C511" s="34" t="s">
        <v>103</v>
      </c>
      <c r="D511" s="34" t="s">
        <v>91</v>
      </c>
      <c r="E511" s="34" t="s">
        <v>390</v>
      </c>
      <c r="F511" s="33"/>
      <c r="G511" s="33"/>
      <c r="H511" s="24">
        <f>H512+H514+H515+H516+H517+H518+H513+H519</f>
        <v>20211017.809999999</v>
      </c>
      <c r="I511" s="24">
        <f>I512+I514+I515+I516+I517+I518+I513+I519</f>
        <v>19622638.399999999</v>
      </c>
      <c r="J511" s="24">
        <f>J512+J514+J515+J516+J517+J518+J513+J519</f>
        <v>20379943.34</v>
      </c>
    </row>
    <row r="512" spans="1:10" x14ac:dyDescent="0.2">
      <c r="A512" s="9" t="s">
        <v>450</v>
      </c>
      <c r="B512" s="33" t="s">
        <v>75</v>
      </c>
      <c r="C512" s="34" t="s">
        <v>103</v>
      </c>
      <c r="D512" s="34" t="s">
        <v>91</v>
      </c>
      <c r="E512" s="34" t="s">
        <v>390</v>
      </c>
      <c r="F512" s="33" t="s">
        <v>180</v>
      </c>
      <c r="G512" s="33"/>
      <c r="H512" s="24">
        <v>14573588</v>
      </c>
      <c r="I512" s="24">
        <v>14540396</v>
      </c>
      <c r="J512" s="24">
        <v>15122011.84</v>
      </c>
    </row>
    <row r="513" spans="1:10" x14ac:dyDescent="0.2">
      <c r="A513" s="9" t="s">
        <v>727</v>
      </c>
      <c r="B513" s="33" t="s">
        <v>75</v>
      </c>
      <c r="C513" s="34" t="s">
        <v>103</v>
      </c>
      <c r="D513" s="34" t="s">
        <v>91</v>
      </c>
      <c r="E513" s="34" t="s">
        <v>390</v>
      </c>
      <c r="F513" s="33" t="s">
        <v>181</v>
      </c>
      <c r="G513" s="33"/>
      <c r="H513" s="24">
        <v>690</v>
      </c>
      <c r="I513" s="24">
        <v>0</v>
      </c>
      <c r="J513" s="24">
        <v>0</v>
      </c>
    </row>
    <row r="514" spans="1:10" ht="22.5" x14ac:dyDescent="0.2">
      <c r="A514" s="9" t="s">
        <v>451</v>
      </c>
      <c r="B514" s="33" t="s">
        <v>75</v>
      </c>
      <c r="C514" s="34" t="s">
        <v>103</v>
      </c>
      <c r="D514" s="34" t="s">
        <v>91</v>
      </c>
      <c r="E514" s="34" t="s">
        <v>390</v>
      </c>
      <c r="F514" s="33" t="s">
        <v>449</v>
      </c>
      <c r="G514" s="33"/>
      <c r="H514" s="24">
        <v>4401558</v>
      </c>
      <c r="I514" s="24">
        <v>4391202.4000000004</v>
      </c>
      <c r="J514" s="24">
        <v>4566850.5</v>
      </c>
    </row>
    <row r="515" spans="1:10" x14ac:dyDescent="0.2">
      <c r="A515" s="1" t="s">
        <v>195</v>
      </c>
      <c r="B515" s="33" t="s">
        <v>75</v>
      </c>
      <c r="C515" s="34" t="s">
        <v>103</v>
      </c>
      <c r="D515" s="34" t="s">
        <v>91</v>
      </c>
      <c r="E515" s="34" t="s">
        <v>390</v>
      </c>
      <c r="F515" s="33" t="s">
        <v>194</v>
      </c>
      <c r="G515" s="33"/>
      <c r="H515" s="24">
        <v>936181.81</v>
      </c>
      <c r="I515" s="24">
        <v>540000</v>
      </c>
      <c r="J515" s="24">
        <v>540000</v>
      </c>
    </row>
    <row r="516" spans="1:10" x14ac:dyDescent="0.2">
      <c r="A516" s="1" t="s">
        <v>457</v>
      </c>
      <c r="B516" s="41" t="s">
        <v>75</v>
      </c>
      <c r="C516" s="42" t="s">
        <v>103</v>
      </c>
      <c r="D516" s="42" t="s">
        <v>91</v>
      </c>
      <c r="E516" s="34" t="s">
        <v>390</v>
      </c>
      <c r="F516" s="41" t="s">
        <v>94</v>
      </c>
      <c r="G516" s="41"/>
      <c r="H516" s="31">
        <v>297834.61</v>
      </c>
      <c r="I516" s="31">
        <v>150000</v>
      </c>
      <c r="J516" s="31">
        <v>150000</v>
      </c>
    </row>
    <row r="517" spans="1:10" x14ac:dyDescent="0.2">
      <c r="A517" s="1" t="s">
        <v>97</v>
      </c>
      <c r="B517" s="41" t="s">
        <v>75</v>
      </c>
      <c r="C517" s="42" t="s">
        <v>103</v>
      </c>
      <c r="D517" s="42" t="s">
        <v>91</v>
      </c>
      <c r="E517" s="34" t="s">
        <v>390</v>
      </c>
      <c r="F517" s="41" t="s">
        <v>95</v>
      </c>
      <c r="G517" s="41"/>
      <c r="H517" s="31">
        <v>821</v>
      </c>
      <c r="I517" s="31">
        <v>1040</v>
      </c>
      <c r="J517" s="31">
        <v>1081</v>
      </c>
    </row>
    <row r="518" spans="1:10" x14ac:dyDescent="0.2">
      <c r="A518" s="9" t="s">
        <v>326</v>
      </c>
      <c r="B518" s="41" t="s">
        <v>75</v>
      </c>
      <c r="C518" s="42" t="s">
        <v>103</v>
      </c>
      <c r="D518" s="42" t="s">
        <v>91</v>
      </c>
      <c r="E518" s="34" t="s">
        <v>390</v>
      </c>
      <c r="F518" s="41" t="s">
        <v>96</v>
      </c>
      <c r="G518" s="41"/>
      <c r="H518" s="31">
        <v>179</v>
      </c>
      <c r="I518" s="31">
        <v>0</v>
      </c>
      <c r="J518" s="31">
        <v>0</v>
      </c>
    </row>
    <row r="519" spans="1:10" x14ac:dyDescent="0.2">
      <c r="A519" s="9" t="s">
        <v>696</v>
      </c>
      <c r="B519" s="41" t="s">
        <v>75</v>
      </c>
      <c r="C519" s="42" t="s">
        <v>103</v>
      </c>
      <c r="D519" s="42" t="s">
        <v>91</v>
      </c>
      <c r="E519" s="34" t="s">
        <v>390</v>
      </c>
      <c r="F519" s="41" t="s">
        <v>693</v>
      </c>
      <c r="G519" s="41"/>
      <c r="H519" s="31">
        <v>165.39</v>
      </c>
      <c r="I519" s="31">
        <v>0</v>
      </c>
      <c r="J519" s="31">
        <v>0</v>
      </c>
    </row>
    <row r="520" spans="1:10" x14ac:dyDescent="0.2">
      <c r="A520" s="1" t="s">
        <v>506</v>
      </c>
      <c r="B520" s="33" t="s">
        <v>75</v>
      </c>
      <c r="C520" s="34" t="s">
        <v>103</v>
      </c>
      <c r="D520" s="34" t="s">
        <v>91</v>
      </c>
      <c r="E520" s="34" t="s">
        <v>310</v>
      </c>
      <c r="F520" s="33"/>
      <c r="G520" s="33"/>
      <c r="H520" s="24">
        <f t="shared" ref="H520:J522" si="47">H521</f>
        <v>23000</v>
      </c>
      <c r="I520" s="24">
        <f t="shared" si="47"/>
        <v>23000</v>
      </c>
      <c r="J520" s="24">
        <f t="shared" si="47"/>
        <v>23000</v>
      </c>
    </row>
    <row r="521" spans="1:10" x14ac:dyDescent="0.2">
      <c r="A521" s="1" t="s">
        <v>270</v>
      </c>
      <c r="B521" s="33" t="s">
        <v>75</v>
      </c>
      <c r="C521" s="34" t="s">
        <v>103</v>
      </c>
      <c r="D521" s="34" t="s">
        <v>91</v>
      </c>
      <c r="E521" s="34" t="s">
        <v>318</v>
      </c>
      <c r="F521" s="33"/>
      <c r="G521" s="33"/>
      <c r="H521" s="24">
        <f t="shared" si="47"/>
        <v>23000</v>
      </c>
      <c r="I521" s="24">
        <f t="shared" si="47"/>
        <v>23000</v>
      </c>
      <c r="J521" s="24">
        <f t="shared" si="47"/>
        <v>23000</v>
      </c>
    </row>
    <row r="522" spans="1:10" x14ac:dyDescent="0.2">
      <c r="A522" s="1" t="s">
        <v>20</v>
      </c>
      <c r="B522" s="33" t="s">
        <v>75</v>
      </c>
      <c r="C522" s="34" t="s">
        <v>103</v>
      </c>
      <c r="D522" s="34" t="s">
        <v>91</v>
      </c>
      <c r="E522" s="34" t="s">
        <v>391</v>
      </c>
      <c r="F522" s="33"/>
      <c r="G522" s="33"/>
      <c r="H522" s="24">
        <f t="shared" si="47"/>
        <v>23000</v>
      </c>
      <c r="I522" s="24">
        <f t="shared" si="47"/>
        <v>23000</v>
      </c>
      <c r="J522" s="24">
        <f t="shared" si="47"/>
        <v>23000</v>
      </c>
    </row>
    <row r="523" spans="1:10" x14ac:dyDescent="0.2">
      <c r="A523" s="1" t="s">
        <v>102</v>
      </c>
      <c r="B523" s="33" t="s">
        <v>75</v>
      </c>
      <c r="C523" s="33" t="s">
        <v>103</v>
      </c>
      <c r="D523" s="33" t="s">
        <v>91</v>
      </c>
      <c r="E523" s="33" t="s">
        <v>391</v>
      </c>
      <c r="F523" s="33" t="s">
        <v>101</v>
      </c>
      <c r="G523" s="33"/>
      <c r="H523" s="24">
        <v>23000</v>
      </c>
      <c r="I523" s="24">
        <v>23000</v>
      </c>
      <c r="J523" s="24">
        <v>23000</v>
      </c>
    </row>
    <row r="524" spans="1:10" x14ac:dyDescent="0.2">
      <c r="A524" s="18" t="s">
        <v>161</v>
      </c>
      <c r="B524" s="33" t="s">
        <v>75</v>
      </c>
      <c r="C524" s="33" t="s">
        <v>160</v>
      </c>
      <c r="D524" s="33" t="s">
        <v>86</v>
      </c>
      <c r="E524" s="33"/>
      <c r="F524" s="33"/>
      <c r="G524" s="33"/>
      <c r="H524" s="24">
        <f t="shared" ref="H524:J526" si="48">H525</f>
        <v>1241250.47</v>
      </c>
      <c r="I524" s="24">
        <f t="shared" si="48"/>
        <v>0</v>
      </c>
      <c r="J524" s="24">
        <f t="shared" si="48"/>
        <v>0</v>
      </c>
    </row>
    <row r="525" spans="1:10" x14ac:dyDescent="0.2">
      <c r="A525" s="1" t="s">
        <v>162</v>
      </c>
      <c r="B525" s="33" t="s">
        <v>75</v>
      </c>
      <c r="C525" s="33" t="s">
        <v>160</v>
      </c>
      <c r="D525" s="33" t="s">
        <v>99</v>
      </c>
      <c r="E525" s="33"/>
      <c r="F525" s="33"/>
      <c r="G525" s="33"/>
      <c r="H525" s="24">
        <f t="shared" si="48"/>
        <v>1241250.47</v>
      </c>
      <c r="I525" s="24">
        <f t="shared" si="48"/>
        <v>0</v>
      </c>
      <c r="J525" s="24">
        <f t="shared" si="48"/>
        <v>0</v>
      </c>
    </row>
    <row r="526" spans="1:10" ht="22.5" x14ac:dyDescent="0.2">
      <c r="A526" s="9" t="s">
        <v>264</v>
      </c>
      <c r="B526" s="33" t="s">
        <v>75</v>
      </c>
      <c r="C526" s="33" t="s">
        <v>160</v>
      </c>
      <c r="D526" s="33" t="s">
        <v>99</v>
      </c>
      <c r="E526" s="33" t="s">
        <v>253</v>
      </c>
      <c r="F526" s="33"/>
      <c r="G526" s="33"/>
      <c r="H526" s="24">
        <f t="shared" si="48"/>
        <v>1241250.47</v>
      </c>
      <c r="I526" s="24">
        <f t="shared" si="48"/>
        <v>0</v>
      </c>
      <c r="J526" s="24">
        <f t="shared" si="48"/>
        <v>0</v>
      </c>
    </row>
    <row r="527" spans="1:10" ht="22.5" x14ac:dyDescent="0.2">
      <c r="A527" s="72" t="s">
        <v>30</v>
      </c>
      <c r="B527" s="33" t="s">
        <v>75</v>
      </c>
      <c r="C527" s="33" t="s">
        <v>160</v>
      </c>
      <c r="D527" s="33" t="s">
        <v>99</v>
      </c>
      <c r="E527" s="33" t="s">
        <v>253</v>
      </c>
      <c r="F527" s="33" t="s">
        <v>286</v>
      </c>
      <c r="G527" s="33" t="s">
        <v>220</v>
      </c>
      <c r="H527" s="24">
        <v>1241250.47</v>
      </c>
      <c r="I527" s="24">
        <v>0</v>
      </c>
      <c r="J527" s="24">
        <v>0</v>
      </c>
    </row>
    <row r="528" spans="1:10" x14ac:dyDescent="0.2">
      <c r="A528" s="1" t="s">
        <v>67</v>
      </c>
      <c r="B528" s="33" t="s">
        <v>80</v>
      </c>
      <c r="C528" s="4"/>
      <c r="D528" s="4"/>
      <c r="E528" s="4"/>
      <c r="F528" s="4"/>
      <c r="G528" s="4"/>
      <c r="H528" s="24">
        <f>H529</f>
        <v>6713957</v>
      </c>
      <c r="I528" s="24">
        <f>I529</f>
        <v>4941700</v>
      </c>
      <c r="J528" s="24">
        <f>J529</f>
        <v>4941700</v>
      </c>
    </row>
    <row r="529" spans="1:10" x14ac:dyDescent="0.2">
      <c r="A529" s="1" t="s">
        <v>87</v>
      </c>
      <c r="B529" s="33" t="s">
        <v>80</v>
      </c>
      <c r="C529" s="33" t="s">
        <v>85</v>
      </c>
      <c r="D529" s="33" t="s">
        <v>86</v>
      </c>
      <c r="E529" s="33"/>
      <c r="F529" s="4"/>
      <c r="G529" s="4"/>
      <c r="H529" s="24">
        <f>H530+H544</f>
        <v>6713957</v>
      </c>
      <c r="I529" s="24">
        <f>I530+I544</f>
        <v>4941700</v>
      </c>
      <c r="J529" s="24">
        <f>J530+J544</f>
        <v>4941700</v>
      </c>
    </row>
    <row r="530" spans="1:10" ht="22.5" x14ac:dyDescent="0.2">
      <c r="A530" s="1" t="s">
        <v>157</v>
      </c>
      <c r="B530" s="33" t="s">
        <v>80</v>
      </c>
      <c r="C530" s="33" t="s">
        <v>85</v>
      </c>
      <c r="D530" s="33" t="s">
        <v>99</v>
      </c>
      <c r="E530" s="33"/>
      <c r="F530" s="4"/>
      <c r="G530" s="4"/>
      <c r="H530" s="24">
        <f>H531</f>
        <v>5414917</v>
      </c>
      <c r="I530" s="24">
        <f>I531</f>
        <v>4721700</v>
      </c>
      <c r="J530" s="24">
        <f>J531</f>
        <v>4721700</v>
      </c>
    </row>
    <row r="531" spans="1:10" x14ac:dyDescent="0.2">
      <c r="A531" s="18" t="s">
        <v>459</v>
      </c>
      <c r="B531" s="33" t="s">
        <v>80</v>
      </c>
      <c r="C531" s="33" t="s">
        <v>85</v>
      </c>
      <c r="D531" s="33" t="s">
        <v>99</v>
      </c>
      <c r="E531" s="33" t="s">
        <v>280</v>
      </c>
      <c r="F531" s="4"/>
      <c r="G531" s="4"/>
      <c r="H531" s="24">
        <f>H532+H541</f>
        <v>5414917</v>
      </c>
      <c r="I531" s="24">
        <f>I532+I541</f>
        <v>4721700</v>
      </c>
      <c r="J531" s="24">
        <f>J532+J541</f>
        <v>4721700</v>
      </c>
    </row>
    <row r="532" spans="1:10" x14ac:dyDescent="0.2">
      <c r="A532" s="18" t="s">
        <v>308</v>
      </c>
      <c r="B532" s="33" t="s">
        <v>80</v>
      </c>
      <c r="C532" s="33" t="s">
        <v>85</v>
      </c>
      <c r="D532" s="33" t="s">
        <v>99</v>
      </c>
      <c r="E532" s="33" t="s">
        <v>332</v>
      </c>
      <c r="F532" s="33"/>
      <c r="G532" s="33"/>
      <c r="H532" s="24">
        <f>SUM(H533:H540)</f>
        <v>3466589</v>
      </c>
      <c r="I532" s="24">
        <f>SUM(I533:I540)</f>
        <v>3152500</v>
      </c>
      <c r="J532" s="24">
        <f>SUM(J533:J540)</f>
        <v>3152500</v>
      </c>
    </row>
    <row r="533" spans="1:10" x14ac:dyDescent="0.2">
      <c r="A533" s="9" t="s">
        <v>446</v>
      </c>
      <c r="B533" s="33" t="s">
        <v>80</v>
      </c>
      <c r="C533" s="33" t="s">
        <v>85</v>
      </c>
      <c r="D533" s="33" t="s">
        <v>99</v>
      </c>
      <c r="E533" s="33" t="s">
        <v>332</v>
      </c>
      <c r="F533" s="33" t="s">
        <v>90</v>
      </c>
      <c r="G533" s="33"/>
      <c r="H533" s="24">
        <v>1670787</v>
      </c>
      <c r="I533" s="24">
        <v>1432200</v>
      </c>
      <c r="J533" s="24">
        <v>1432200</v>
      </c>
    </row>
    <row r="534" spans="1:10" ht="22.5" x14ac:dyDescent="0.2">
      <c r="A534" s="19" t="s">
        <v>93</v>
      </c>
      <c r="B534" s="33" t="s">
        <v>80</v>
      </c>
      <c r="C534" s="33" t="s">
        <v>85</v>
      </c>
      <c r="D534" s="33" t="s">
        <v>99</v>
      </c>
      <c r="E534" s="33" t="s">
        <v>332</v>
      </c>
      <c r="F534" s="33" t="s">
        <v>92</v>
      </c>
      <c r="G534" s="33"/>
      <c r="H534" s="24">
        <v>7500</v>
      </c>
      <c r="I534" s="24">
        <v>7500</v>
      </c>
      <c r="J534" s="24">
        <v>7500</v>
      </c>
    </row>
    <row r="535" spans="1:10" ht="22.5" x14ac:dyDescent="0.2">
      <c r="A535" s="19" t="s">
        <v>36</v>
      </c>
      <c r="B535" s="33" t="s">
        <v>80</v>
      </c>
      <c r="C535" s="33" t="s">
        <v>85</v>
      </c>
      <c r="D535" s="33" t="s">
        <v>99</v>
      </c>
      <c r="E535" s="33" t="s">
        <v>332</v>
      </c>
      <c r="F535" s="33" t="s">
        <v>35</v>
      </c>
      <c r="G535" s="33"/>
      <c r="H535" s="24">
        <v>42000</v>
      </c>
      <c r="I535" s="24">
        <v>42000</v>
      </c>
      <c r="J535" s="24">
        <v>42000</v>
      </c>
    </row>
    <row r="536" spans="1:10" ht="22.5" x14ac:dyDescent="0.2">
      <c r="A536" s="9" t="s">
        <v>448</v>
      </c>
      <c r="B536" s="33" t="s">
        <v>80</v>
      </c>
      <c r="C536" s="33" t="s">
        <v>85</v>
      </c>
      <c r="D536" s="33" t="s">
        <v>99</v>
      </c>
      <c r="E536" s="33" t="s">
        <v>332</v>
      </c>
      <c r="F536" s="33" t="s">
        <v>447</v>
      </c>
      <c r="G536" s="33"/>
      <c r="H536" s="24">
        <v>508002</v>
      </c>
      <c r="I536" s="24">
        <v>432500</v>
      </c>
      <c r="J536" s="24">
        <v>432500</v>
      </c>
    </row>
    <row r="537" spans="1:10" x14ac:dyDescent="0.2">
      <c r="A537" s="1" t="s">
        <v>195</v>
      </c>
      <c r="B537" s="33" t="s">
        <v>80</v>
      </c>
      <c r="C537" s="33" t="s">
        <v>85</v>
      </c>
      <c r="D537" s="33" t="s">
        <v>99</v>
      </c>
      <c r="E537" s="33" t="s">
        <v>332</v>
      </c>
      <c r="F537" s="33" t="s">
        <v>194</v>
      </c>
      <c r="G537" s="33"/>
      <c r="H537" s="24">
        <v>261000</v>
      </c>
      <c r="I537" s="24">
        <v>266000</v>
      </c>
      <c r="J537" s="24">
        <v>266000</v>
      </c>
    </row>
    <row r="538" spans="1:10" x14ac:dyDescent="0.2">
      <c r="A538" s="1" t="s">
        <v>457</v>
      </c>
      <c r="B538" s="33" t="s">
        <v>80</v>
      </c>
      <c r="C538" s="33" t="s">
        <v>85</v>
      </c>
      <c r="D538" s="33" t="s">
        <v>99</v>
      </c>
      <c r="E538" s="33" t="s">
        <v>332</v>
      </c>
      <c r="F538" s="33" t="s">
        <v>94</v>
      </c>
      <c r="G538" s="33"/>
      <c r="H538" s="24">
        <v>904573.46</v>
      </c>
      <c r="I538" s="24">
        <v>930300</v>
      </c>
      <c r="J538" s="24">
        <v>930300</v>
      </c>
    </row>
    <row r="539" spans="1:10" x14ac:dyDescent="0.2">
      <c r="A539" s="1" t="s">
        <v>326</v>
      </c>
      <c r="B539" s="33" t="s">
        <v>80</v>
      </c>
      <c r="C539" s="33" t="s">
        <v>85</v>
      </c>
      <c r="D539" s="33" t="s">
        <v>99</v>
      </c>
      <c r="E539" s="33" t="s">
        <v>332</v>
      </c>
      <c r="F539" s="33" t="s">
        <v>96</v>
      </c>
      <c r="G539" s="33"/>
      <c r="H539" s="24">
        <v>72714</v>
      </c>
      <c r="I539" s="24">
        <v>42000</v>
      </c>
      <c r="J539" s="24">
        <v>42000</v>
      </c>
    </row>
    <row r="540" spans="1:10" x14ac:dyDescent="0.2">
      <c r="A540" s="9" t="s">
        <v>696</v>
      </c>
      <c r="B540" s="33" t="s">
        <v>80</v>
      </c>
      <c r="C540" s="33" t="s">
        <v>85</v>
      </c>
      <c r="D540" s="33" t="s">
        <v>99</v>
      </c>
      <c r="E540" s="33" t="s">
        <v>332</v>
      </c>
      <c r="F540" s="33" t="s">
        <v>693</v>
      </c>
      <c r="G540" s="33"/>
      <c r="H540" s="24">
        <v>12.54</v>
      </c>
      <c r="I540" s="24">
        <v>0</v>
      </c>
      <c r="J540" s="24">
        <v>0</v>
      </c>
    </row>
    <row r="541" spans="1:10" x14ac:dyDescent="0.2">
      <c r="A541" s="1" t="s">
        <v>68</v>
      </c>
      <c r="B541" s="33" t="s">
        <v>80</v>
      </c>
      <c r="C541" s="33" t="s">
        <v>85</v>
      </c>
      <c r="D541" s="33" t="s">
        <v>99</v>
      </c>
      <c r="E541" s="33" t="s">
        <v>392</v>
      </c>
      <c r="F541" s="33"/>
      <c r="G541" s="33"/>
      <c r="H541" s="24">
        <f>H542+H543</f>
        <v>1948328</v>
      </c>
      <c r="I541" s="24">
        <f>I542+I543</f>
        <v>1569200</v>
      </c>
      <c r="J541" s="24">
        <f>J542+J543</f>
        <v>1569200</v>
      </c>
    </row>
    <row r="542" spans="1:10" x14ac:dyDescent="0.2">
      <c r="A542" s="9" t="s">
        <v>446</v>
      </c>
      <c r="B542" s="33" t="s">
        <v>80</v>
      </c>
      <c r="C542" s="33" t="s">
        <v>85</v>
      </c>
      <c r="D542" s="33" t="s">
        <v>99</v>
      </c>
      <c r="E542" s="33" t="s">
        <v>392</v>
      </c>
      <c r="F542" s="33" t="s">
        <v>90</v>
      </c>
      <c r="G542" s="33"/>
      <c r="H542" s="24">
        <v>1496411</v>
      </c>
      <c r="I542" s="24">
        <v>1205200</v>
      </c>
      <c r="J542" s="24">
        <v>1205200</v>
      </c>
    </row>
    <row r="543" spans="1:10" ht="22.5" x14ac:dyDescent="0.2">
      <c r="A543" s="9" t="s">
        <v>448</v>
      </c>
      <c r="B543" s="33" t="s">
        <v>80</v>
      </c>
      <c r="C543" s="33" t="s">
        <v>85</v>
      </c>
      <c r="D543" s="33" t="s">
        <v>99</v>
      </c>
      <c r="E543" s="33" t="s">
        <v>392</v>
      </c>
      <c r="F543" s="33" t="s">
        <v>447</v>
      </c>
      <c r="G543" s="33"/>
      <c r="H543" s="24">
        <v>451917</v>
      </c>
      <c r="I543" s="24">
        <v>364000</v>
      </c>
      <c r="J543" s="24">
        <v>364000</v>
      </c>
    </row>
    <row r="544" spans="1:10" x14ac:dyDescent="0.2">
      <c r="A544" s="2" t="s">
        <v>100</v>
      </c>
      <c r="B544" s="33" t="s">
        <v>80</v>
      </c>
      <c r="C544" s="33" t="s">
        <v>85</v>
      </c>
      <c r="D544" s="33" t="s">
        <v>98</v>
      </c>
      <c r="E544" s="33"/>
      <c r="F544" s="33"/>
      <c r="G544" s="33"/>
      <c r="H544" s="24">
        <f>H545+H547</f>
        <v>1299040</v>
      </c>
      <c r="I544" s="24">
        <f>I545+I547</f>
        <v>220000</v>
      </c>
      <c r="J544" s="24">
        <f>J545+J547</f>
        <v>220000</v>
      </c>
    </row>
    <row r="545" spans="1:10" x14ac:dyDescent="0.2">
      <c r="A545" s="19" t="s">
        <v>202</v>
      </c>
      <c r="B545" s="33" t="s">
        <v>80</v>
      </c>
      <c r="C545" s="33" t="s">
        <v>85</v>
      </c>
      <c r="D545" s="33" t="s">
        <v>98</v>
      </c>
      <c r="E545" s="33" t="s">
        <v>393</v>
      </c>
      <c r="F545" s="33"/>
      <c r="G545" s="33"/>
      <c r="H545" s="24">
        <f>H546</f>
        <v>1089040</v>
      </c>
      <c r="I545" s="24">
        <f>I546</f>
        <v>0</v>
      </c>
      <c r="J545" s="24">
        <f>J546</f>
        <v>0</v>
      </c>
    </row>
    <row r="546" spans="1:10" x14ac:dyDescent="0.2">
      <c r="A546" s="1" t="s">
        <v>457</v>
      </c>
      <c r="B546" s="33" t="s">
        <v>80</v>
      </c>
      <c r="C546" s="33" t="s">
        <v>85</v>
      </c>
      <c r="D546" s="33" t="s">
        <v>98</v>
      </c>
      <c r="E546" s="33" t="s">
        <v>393</v>
      </c>
      <c r="F546" s="33" t="s">
        <v>94</v>
      </c>
      <c r="G546" s="33"/>
      <c r="H546" s="24">
        <v>1089040</v>
      </c>
      <c r="I546" s="24">
        <v>0</v>
      </c>
      <c r="J546" s="24">
        <v>0</v>
      </c>
    </row>
    <row r="547" spans="1:10" x14ac:dyDescent="0.2">
      <c r="A547" s="5" t="s">
        <v>205</v>
      </c>
      <c r="B547" s="33" t="s">
        <v>80</v>
      </c>
      <c r="C547" s="33" t="s">
        <v>85</v>
      </c>
      <c r="D547" s="33" t="s">
        <v>98</v>
      </c>
      <c r="E547" s="33" t="s">
        <v>346</v>
      </c>
      <c r="F547" s="33"/>
      <c r="G547" s="33"/>
      <c r="H547" s="24">
        <f>H548</f>
        <v>210000</v>
      </c>
      <c r="I547" s="24">
        <f>I548</f>
        <v>220000</v>
      </c>
      <c r="J547" s="24">
        <f>J548</f>
        <v>220000</v>
      </c>
    </row>
    <row r="548" spans="1:10" x14ac:dyDescent="0.2">
      <c r="A548" s="1" t="s">
        <v>102</v>
      </c>
      <c r="B548" s="33" t="s">
        <v>80</v>
      </c>
      <c r="C548" s="33" t="s">
        <v>85</v>
      </c>
      <c r="D548" s="33" t="s">
        <v>98</v>
      </c>
      <c r="E548" s="33" t="s">
        <v>346</v>
      </c>
      <c r="F548" s="33" t="s">
        <v>101</v>
      </c>
      <c r="G548" s="33"/>
      <c r="H548" s="24">
        <v>210000</v>
      </c>
      <c r="I548" s="24">
        <v>220000</v>
      </c>
      <c r="J548" s="24">
        <v>220000</v>
      </c>
    </row>
    <row r="549" spans="1:10" s="57" customFormat="1" x14ac:dyDescent="0.2">
      <c r="A549" s="1" t="s">
        <v>69</v>
      </c>
      <c r="B549" s="33" t="s">
        <v>76</v>
      </c>
      <c r="C549" s="4"/>
      <c r="D549" s="4"/>
      <c r="E549" s="4"/>
      <c r="F549" s="4"/>
      <c r="G549" s="4"/>
      <c r="H549" s="24">
        <f>H550+H806+H823</f>
        <v>1522980607.4000001</v>
      </c>
      <c r="I549" s="24">
        <f>I550+I806+I823</f>
        <v>1433493120.4200001</v>
      </c>
      <c r="J549" s="24">
        <f>J550+J806+J823</f>
        <v>1423671791.0599999</v>
      </c>
    </row>
    <row r="550" spans="1:10" x14ac:dyDescent="0.2">
      <c r="A550" s="1" t="s">
        <v>176</v>
      </c>
      <c r="B550" s="33" t="s">
        <v>76</v>
      </c>
      <c r="C550" s="33" t="s">
        <v>112</v>
      </c>
      <c r="D550" s="33" t="s">
        <v>86</v>
      </c>
      <c r="E550" s="33"/>
      <c r="F550" s="33"/>
      <c r="G550" s="33"/>
      <c r="H550" s="24">
        <f>H551+H606+H726+H741+H761</f>
        <v>1474765681.53</v>
      </c>
      <c r="I550" s="24">
        <f>I551+I606+I726+I741+I761</f>
        <v>1409553720.4200001</v>
      </c>
      <c r="J550" s="24">
        <f>J551+J606+J726+J741+J761</f>
        <v>1399732391.0599999</v>
      </c>
    </row>
    <row r="551" spans="1:10" x14ac:dyDescent="0.2">
      <c r="A551" s="1" t="s">
        <v>184</v>
      </c>
      <c r="B551" s="33" t="s">
        <v>76</v>
      </c>
      <c r="C551" s="33" t="s">
        <v>112</v>
      </c>
      <c r="D551" s="33" t="s">
        <v>85</v>
      </c>
      <c r="E551" s="33"/>
      <c r="F551" s="33"/>
      <c r="G551" s="33"/>
      <c r="H551" s="24">
        <f>H552+H556+H602</f>
        <v>563002360</v>
      </c>
      <c r="I551" s="24">
        <f>I552+I556+I602</f>
        <v>547440486.41999996</v>
      </c>
      <c r="J551" s="24">
        <f>J552+J556+J602</f>
        <v>547943086.41999996</v>
      </c>
    </row>
    <row r="552" spans="1:10" ht="22.5" x14ac:dyDescent="0.2">
      <c r="A552" s="1" t="s">
        <v>510</v>
      </c>
      <c r="B552" s="33" t="s">
        <v>76</v>
      </c>
      <c r="C552" s="33" t="s">
        <v>112</v>
      </c>
      <c r="D552" s="33" t="s">
        <v>85</v>
      </c>
      <c r="E552" s="33" t="s">
        <v>282</v>
      </c>
      <c r="F552" s="33"/>
      <c r="G552" s="33"/>
      <c r="H552" s="24">
        <f t="shared" ref="H552:J554" si="49">H553</f>
        <v>47500</v>
      </c>
      <c r="I552" s="24">
        <f t="shared" si="49"/>
        <v>0</v>
      </c>
      <c r="J552" s="24">
        <f t="shared" si="49"/>
        <v>0</v>
      </c>
    </row>
    <row r="553" spans="1:10" ht="22.5" x14ac:dyDescent="0.2">
      <c r="A553" s="1" t="s">
        <v>511</v>
      </c>
      <c r="B553" s="33" t="s">
        <v>76</v>
      </c>
      <c r="C553" s="33" t="s">
        <v>112</v>
      </c>
      <c r="D553" s="33" t="s">
        <v>85</v>
      </c>
      <c r="E553" s="33" t="s">
        <v>316</v>
      </c>
      <c r="F553" s="33"/>
      <c r="G553" s="33"/>
      <c r="H553" s="24">
        <f t="shared" si="49"/>
        <v>47500</v>
      </c>
      <c r="I553" s="24">
        <f t="shared" si="49"/>
        <v>0</v>
      </c>
      <c r="J553" s="24">
        <f t="shared" si="49"/>
        <v>0</v>
      </c>
    </row>
    <row r="554" spans="1:10" ht="22.5" x14ac:dyDescent="0.2">
      <c r="A554" s="1" t="s">
        <v>729</v>
      </c>
      <c r="B554" s="33" t="s">
        <v>76</v>
      </c>
      <c r="C554" s="33" t="s">
        <v>112</v>
      </c>
      <c r="D554" s="33" t="s">
        <v>85</v>
      </c>
      <c r="E554" s="33" t="s">
        <v>728</v>
      </c>
      <c r="F554" s="33"/>
      <c r="G554" s="33"/>
      <c r="H554" s="24">
        <f t="shared" si="49"/>
        <v>47500</v>
      </c>
      <c r="I554" s="24">
        <f t="shared" si="49"/>
        <v>0</v>
      </c>
      <c r="J554" s="24">
        <f t="shared" si="49"/>
        <v>0</v>
      </c>
    </row>
    <row r="555" spans="1:10" x14ac:dyDescent="0.2">
      <c r="A555" s="1" t="s">
        <v>458</v>
      </c>
      <c r="B555" s="33" t="s">
        <v>76</v>
      </c>
      <c r="C555" s="33" t="s">
        <v>112</v>
      </c>
      <c r="D555" s="33" t="s">
        <v>85</v>
      </c>
      <c r="E555" s="33" t="s">
        <v>728</v>
      </c>
      <c r="F555" s="33" t="s">
        <v>94</v>
      </c>
      <c r="G555" s="33"/>
      <c r="H555" s="24">
        <v>47500</v>
      </c>
      <c r="I555" s="24">
        <v>0</v>
      </c>
      <c r="J555" s="24">
        <v>0</v>
      </c>
    </row>
    <row r="556" spans="1:10" ht="22.5" x14ac:dyDescent="0.2">
      <c r="A556" s="19" t="s">
        <v>509</v>
      </c>
      <c r="B556" s="33" t="s">
        <v>76</v>
      </c>
      <c r="C556" s="33" t="s">
        <v>112</v>
      </c>
      <c r="D556" s="33" t="s">
        <v>85</v>
      </c>
      <c r="E556" s="33" t="s">
        <v>283</v>
      </c>
      <c r="F556" s="33"/>
      <c r="G556" s="33"/>
      <c r="H556" s="24">
        <f>H557+H568+H591</f>
        <v>560574860</v>
      </c>
      <c r="I556" s="24">
        <f>I557+I568+I591</f>
        <v>547440486.41999996</v>
      </c>
      <c r="J556" s="24">
        <f>J557+J568+J591</f>
        <v>547943086.41999996</v>
      </c>
    </row>
    <row r="557" spans="1:10" ht="22.5" x14ac:dyDescent="0.2">
      <c r="A557" s="9" t="s">
        <v>7</v>
      </c>
      <c r="B557" s="33" t="s">
        <v>76</v>
      </c>
      <c r="C557" s="33" t="s">
        <v>112</v>
      </c>
      <c r="D557" s="33" t="s">
        <v>85</v>
      </c>
      <c r="E557" s="33" t="s">
        <v>5</v>
      </c>
      <c r="F557" s="33"/>
      <c r="G557" s="33"/>
      <c r="H557" s="24">
        <f>H563+H558+H561</f>
        <v>61793690</v>
      </c>
      <c r="I557" s="24">
        <f>I563+I558+I561</f>
        <v>61628916.420000002</v>
      </c>
      <c r="J557" s="24">
        <f>J563+J558+J561</f>
        <v>61628916.420000002</v>
      </c>
    </row>
    <row r="558" spans="1:10" x14ac:dyDescent="0.2">
      <c r="A558" s="1" t="s">
        <v>14</v>
      </c>
      <c r="B558" s="33" t="s">
        <v>76</v>
      </c>
      <c r="C558" s="33" t="s">
        <v>112</v>
      </c>
      <c r="D558" s="33" t="s">
        <v>85</v>
      </c>
      <c r="E558" s="33" t="s">
        <v>395</v>
      </c>
      <c r="F558" s="33"/>
      <c r="G558" s="33"/>
      <c r="H558" s="24">
        <f>H560+H559</f>
        <v>17675280</v>
      </c>
      <c r="I558" s="24">
        <f>I560+I559</f>
        <v>16200000</v>
      </c>
      <c r="J558" s="24">
        <f>J560+J559</f>
        <v>16200000</v>
      </c>
    </row>
    <row r="559" spans="1:10" x14ac:dyDescent="0.2">
      <c r="A559" s="1" t="s">
        <v>457</v>
      </c>
      <c r="B559" s="33" t="s">
        <v>76</v>
      </c>
      <c r="C559" s="33" t="s">
        <v>112</v>
      </c>
      <c r="D559" s="33" t="s">
        <v>85</v>
      </c>
      <c r="E559" s="33" t="s">
        <v>395</v>
      </c>
      <c r="F559" s="33" t="s">
        <v>94</v>
      </c>
      <c r="G559" s="33"/>
      <c r="H559" s="24">
        <v>16016805</v>
      </c>
      <c r="I559" s="24">
        <v>14500000</v>
      </c>
      <c r="J559" s="24">
        <v>14500000</v>
      </c>
    </row>
    <row r="560" spans="1:10" ht="33.75" x14ac:dyDescent="0.2">
      <c r="A560" s="1" t="s">
        <v>167</v>
      </c>
      <c r="B560" s="33" t="s">
        <v>76</v>
      </c>
      <c r="C560" s="33" t="s">
        <v>112</v>
      </c>
      <c r="D560" s="33" t="s">
        <v>85</v>
      </c>
      <c r="E560" s="33" t="s">
        <v>395</v>
      </c>
      <c r="F560" s="33" t="s">
        <v>165</v>
      </c>
      <c r="G560" s="33"/>
      <c r="H560" s="24">
        <v>1658475</v>
      </c>
      <c r="I560" s="24">
        <v>1700000</v>
      </c>
      <c r="J560" s="24">
        <v>1700000</v>
      </c>
    </row>
    <row r="561" spans="1:31" x14ac:dyDescent="0.2">
      <c r="A561" s="1" t="s">
        <v>397</v>
      </c>
      <c r="B561" s="33" t="s">
        <v>76</v>
      </c>
      <c r="C561" s="33" t="s">
        <v>112</v>
      </c>
      <c r="D561" s="33" t="s">
        <v>85</v>
      </c>
      <c r="E561" s="33" t="s">
        <v>396</v>
      </c>
      <c r="F561" s="33"/>
      <c r="G561" s="33"/>
      <c r="H561" s="24">
        <f>H562</f>
        <v>41822000</v>
      </c>
      <c r="I561" s="24">
        <f>I562</f>
        <v>43050000</v>
      </c>
      <c r="J561" s="24">
        <f>J562</f>
        <v>43050000</v>
      </c>
    </row>
    <row r="562" spans="1:31" x14ac:dyDescent="0.2">
      <c r="A562" s="1" t="s">
        <v>457</v>
      </c>
      <c r="B562" s="33" t="s">
        <v>76</v>
      </c>
      <c r="C562" s="33" t="s">
        <v>112</v>
      </c>
      <c r="D562" s="33" t="s">
        <v>85</v>
      </c>
      <c r="E562" s="33" t="s">
        <v>396</v>
      </c>
      <c r="F562" s="33" t="s">
        <v>94</v>
      </c>
      <c r="G562" s="33"/>
      <c r="H562" s="24">
        <v>41822000</v>
      </c>
      <c r="I562" s="24">
        <v>43050000</v>
      </c>
      <c r="J562" s="24">
        <v>43050000</v>
      </c>
    </row>
    <row r="563" spans="1:31" ht="45" x14ac:dyDescent="0.2">
      <c r="A563" s="16" t="s">
        <v>37</v>
      </c>
      <c r="B563" s="33" t="s">
        <v>76</v>
      </c>
      <c r="C563" s="33" t="s">
        <v>112</v>
      </c>
      <c r="D563" s="33" t="s">
        <v>85</v>
      </c>
      <c r="E563" s="36" t="s">
        <v>394</v>
      </c>
      <c r="F563" s="33"/>
      <c r="G563" s="33"/>
      <c r="H563" s="24">
        <f>H564+H565+H566+H567</f>
        <v>2296410</v>
      </c>
      <c r="I563" s="24">
        <f>I564+I565+I566+I567</f>
        <v>2378916.42</v>
      </c>
      <c r="J563" s="24">
        <f>J564+J565+J566+J567</f>
        <v>2378916.42</v>
      </c>
    </row>
    <row r="564" spans="1:31" x14ac:dyDescent="0.2">
      <c r="A564" s="1" t="s">
        <v>458</v>
      </c>
      <c r="B564" s="33" t="s">
        <v>76</v>
      </c>
      <c r="C564" s="33" t="s">
        <v>112</v>
      </c>
      <c r="D564" s="33" t="s">
        <v>85</v>
      </c>
      <c r="E564" s="36" t="s">
        <v>394</v>
      </c>
      <c r="F564" s="33" t="s">
        <v>94</v>
      </c>
      <c r="G564" s="33"/>
      <c r="H564" s="24">
        <v>1194880</v>
      </c>
      <c r="I564" s="24">
        <v>1289196.42</v>
      </c>
      <c r="J564" s="24">
        <v>1289196.42</v>
      </c>
    </row>
    <row r="565" spans="1:31" x14ac:dyDescent="0.2">
      <c r="A565" s="1" t="s">
        <v>168</v>
      </c>
      <c r="B565" s="33" t="s">
        <v>76</v>
      </c>
      <c r="C565" s="33" t="s">
        <v>112</v>
      </c>
      <c r="D565" s="33" t="s">
        <v>85</v>
      </c>
      <c r="E565" s="36" t="s">
        <v>394</v>
      </c>
      <c r="F565" s="33" t="s">
        <v>166</v>
      </c>
      <c r="G565" s="33"/>
      <c r="H565" s="24">
        <v>118830</v>
      </c>
      <c r="I565" s="24">
        <v>128200</v>
      </c>
      <c r="J565" s="24">
        <v>128200</v>
      </c>
    </row>
    <row r="566" spans="1:31" x14ac:dyDescent="0.2">
      <c r="A566" s="1" t="s">
        <v>458</v>
      </c>
      <c r="B566" s="33" t="s">
        <v>76</v>
      </c>
      <c r="C566" s="33" t="s">
        <v>112</v>
      </c>
      <c r="D566" s="33" t="s">
        <v>85</v>
      </c>
      <c r="E566" s="36" t="s">
        <v>394</v>
      </c>
      <c r="F566" s="33" t="s">
        <v>94</v>
      </c>
      <c r="G566" s="33" t="s">
        <v>220</v>
      </c>
      <c r="H566" s="24">
        <v>893700</v>
      </c>
      <c r="I566" s="24">
        <v>873550</v>
      </c>
      <c r="J566" s="24">
        <v>873550</v>
      </c>
    </row>
    <row r="567" spans="1:31" x14ac:dyDescent="0.2">
      <c r="A567" s="1" t="s">
        <v>168</v>
      </c>
      <c r="B567" s="33" t="s">
        <v>76</v>
      </c>
      <c r="C567" s="33" t="s">
        <v>112</v>
      </c>
      <c r="D567" s="33" t="s">
        <v>85</v>
      </c>
      <c r="E567" s="36" t="s">
        <v>394</v>
      </c>
      <c r="F567" s="33" t="s">
        <v>166</v>
      </c>
      <c r="G567" s="33" t="s">
        <v>220</v>
      </c>
      <c r="H567" s="24">
        <v>89000</v>
      </c>
      <c r="I567" s="24">
        <v>87970</v>
      </c>
      <c r="J567" s="24">
        <v>87970</v>
      </c>
    </row>
    <row r="568" spans="1:31" ht="22.5" x14ac:dyDescent="0.2">
      <c r="A568" s="19" t="s">
        <v>8</v>
      </c>
      <c r="B568" s="33" t="s">
        <v>76</v>
      </c>
      <c r="C568" s="33" t="s">
        <v>112</v>
      </c>
      <c r="D568" s="33" t="s">
        <v>85</v>
      </c>
      <c r="E568" s="33" t="s">
        <v>6</v>
      </c>
      <c r="F568" s="33"/>
      <c r="G568" s="33"/>
      <c r="H568" s="24">
        <f>H569+H578+H576+H588</f>
        <v>488248982.20000005</v>
      </c>
      <c r="I568" s="24">
        <f>I569+I578+I576+I588</f>
        <v>485588870</v>
      </c>
      <c r="J568" s="24">
        <f>J569+J578+J576+J588</f>
        <v>486091470</v>
      </c>
    </row>
    <row r="569" spans="1:31" ht="33.75" x14ac:dyDescent="0.2">
      <c r="A569" s="18" t="s">
        <v>197</v>
      </c>
      <c r="B569" s="33" t="s">
        <v>76</v>
      </c>
      <c r="C569" s="33" t="s">
        <v>112</v>
      </c>
      <c r="D569" s="33" t="s">
        <v>85</v>
      </c>
      <c r="E569" s="33" t="s">
        <v>226</v>
      </c>
      <c r="F569" s="33"/>
      <c r="G569" s="33"/>
      <c r="H569" s="24">
        <f>H570+H572+H574+H575+H571+H573</f>
        <v>302328500.00000006</v>
      </c>
      <c r="I569" s="24">
        <f>I570+I572+I574+I575+I571+I573</f>
        <v>301687400</v>
      </c>
      <c r="J569" s="24">
        <f>J570+J572+J574+J575+J571+J573</f>
        <v>301472000</v>
      </c>
      <c r="K569" s="24">
        <f t="shared" ref="K569:AE569" si="50">K570+K572+K574+K575+K571</f>
        <v>0</v>
      </c>
      <c r="L569" s="24">
        <f t="shared" si="50"/>
        <v>0</v>
      </c>
      <c r="M569" s="24">
        <f t="shared" si="50"/>
        <v>0</v>
      </c>
      <c r="N569" s="24">
        <f t="shared" si="50"/>
        <v>0</v>
      </c>
      <c r="O569" s="24">
        <f t="shared" si="50"/>
        <v>0</v>
      </c>
      <c r="P569" s="24">
        <f t="shared" si="50"/>
        <v>0</v>
      </c>
      <c r="Q569" s="24">
        <f t="shared" si="50"/>
        <v>0</v>
      </c>
      <c r="R569" s="24">
        <f t="shared" si="50"/>
        <v>0</v>
      </c>
      <c r="S569" s="24">
        <f t="shared" si="50"/>
        <v>0</v>
      </c>
      <c r="T569" s="24">
        <f t="shared" si="50"/>
        <v>0</v>
      </c>
      <c r="U569" s="24">
        <f t="shared" si="50"/>
        <v>0</v>
      </c>
      <c r="V569" s="24">
        <f t="shared" si="50"/>
        <v>0</v>
      </c>
      <c r="W569" s="24">
        <f t="shared" si="50"/>
        <v>0</v>
      </c>
      <c r="X569" s="24">
        <f t="shared" si="50"/>
        <v>0</v>
      </c>
      <c r="Y569" s="24">
        <f t="shared" si="50"/>
        <v>0</v>
      </c>
      <c r="Z569" s="24">
        <f t="shared" si="50"/>
        <v>0</v>
      </c>
      <c r="AA569" s="24">
        <f t="shared" si="50"/>
        <v>0</v>
      </c>
      <c r="AB569" s="24">
        <f t="shared" si="50"/>
        <v>0</v>
      </c>
      <c r="AC569" s="24">
        <f t="shared" si="50"/>
        <v>0</v>
      </c>
      <c r="AD569" s="24">
        <f t="shared" si="50"/>
        <v>0</v>
      </c>
      <c r="AE569" s="24">
        <f t="shared" si="50"/>
        <v>0</v>
      </c>
    </row>
    <row r="570" spans="1:31" x14ac:dyDescent="0.2">
      <c r="A570" s="9" t="s">
        <v>450</v>
      </c>
      <c r="B570" s="33" t="s">
        <v>76</v>
      </c>
      <c r="C570" s="33" t="s">
        <v>112</v>
      </c>
      <c r="D570" s="33" t="s">
        <v>85</v>
      </c>
      <c r="E570" s="33" t="s">
        <v>226</v>
      </c>
      <c r="F570" s="33" t="s">
        <v>180</v>
      </c>
      <c r="G570" s="33" t="s">
        <v>220</v>
      </c>
      <c r="H570" s="24">
        <v>184561718.03</v>
      </c>
      <c r="I570" s="24">
        <f>117500000+66487400</f>
        <v>183987400</v>
      </c>
      <c r="J570" s="24">
        <f>117500000+66272000</f>
        <v>183772000</v>
      </c>
    </row>
    <row r="571" spans="1:31" x14ac:dyDescent="0.2">
      <c r="A571" s="9" t="s">
        <v>727</v>
      </c>
      <c r="B571" s="33" t="s">
        <v>76</v>
      </c>
      <c r="C571" s="33" t="s">
        <v>112</v>
      </c>
      <c r="D571" s="33" t="s">
        <v>85</v>
      </c>
      <c r="E571" s="33" t="s">
        <v>226</v>
      </c>
      <c r="F571" s="33" t="s">
        <v>181</v>
      </c>
      <c r="G571" s="33" t="s">
        <v>220</v>
      </c>
      <c r="H571" s="24">
        <v>172.5</v>
      </c>
      <c r="I571" s="24">
        <v>0</v>
      </c>
      <c r="J571" s="24">
        <v>0</v>
      </c>
    </row>
    <row r="572" spans="1:31" ht="22.5" x14ac:dyDescent="0.2">
      <c r="A572" s="9" t="s">
        <v>451</v>
      </c>
      <c r="B572" s="33" t="s">
        <v>76</v>
      </c>
      <c r="C572" s="33" t="s">
        <v>112</v>
      </c>
      <c r="D572" s="33" t="s">
        <v>85</v>
      </c>
      <c r="E572" s="33" t="s">
        <v>226</v>
      </c>
      <c r="F572" s="33" t="s">
        <v>449</v>
      </c>
      <c r="G572" s="33" t="s">
        <v>220</v>
      </c>
      <c r="H572" s="24">
        <v>54256128.369999997</v>
      </c>
      <c r="I572" s="24">
        <v>54200000</v>
      </c>
      <c r="J572" s="24">
        <v>54200000</v>
      </c>
    </row>
    <row r="573" spans="1:31" x14ac:dyDescent="0.2">
      <c r="A573" s="1" t="s">
        <v>195</v>
      </c>
      <c r="B573" s="33" t="s">
        <v>76</v>
      </c>
      <c r="C573" s="33" t="s">
        <v>112</v>
      </c>
      <c r="D573" s="33" t="s">
        <v>85</v>
      </c>
      <c r="E573" s="33" t="s">
        <v>226</v>
      </c>
      <c r="F573" s="33" t="s">
        <v>194</v>
      </c>
      <c r="G573" s="33" t="s">
        <v>220</v>
      </c>
      <c r="H573" s="24">
        <v>1453403.23</v>
      </c>
      <c r="I573" s="24">
        <v>0</v>
      </c>
      <c r="J573" s="24">
        <v>0</v>
      </c>
    </row>
    <row r="574" spans="1:31" x14ac:dyDescent="0.2">
      <c r="A574" s="1" t="s">
        <v>458</v>
      </c>
      <c r="B574" s="33" t="s">
        <v>76</v>
      </c>
      <c r="C574" s="33" t="s">
        <v>112</v>
      </c>
      <c r="D574" s="33" t="s">
        <v>85</v>
      </c>
      <c r="E574" s="33" t="s">
        <v>226</v>
      </c>
      <c r="F574" s="33" t="s">
        <v>94</v>
      </c>
      <c r="G574" s="33" t="s">
        <v>220</v>
      </c>
      <c r="H574" s="24">
        <v>35846596.770000003</v>
      </c>
      <c r="I574" s="24">
        <v>37300000</v>
      </c>
      <c r="J574" s="24">
        <v>37300000</v>
      </c>
    </row>
    <row r="575" spans="1:31" ht="33.75" x14ac:dyDescent="0.2">
      <c r="A575" s="1" t="s">
        <v>167</v>
      </c>
      <c r="B575" s="33" t="s">
        <v>76</v>
      </c>
      <c r="C575" s="33" t="s">
        <v>112</v>
      </c>
      <c r="D575" s="33" t="s">
        <v>85</v>
      </c>
      <c r="E575" s="33" t="s">
        <v>226</v>
      </c>
      <c r="F575" s="33" t="s">
        <v>165</v>
      </c>
      <c r="G575" s="33" t="s">
        <v>220</v>
      </c>
      <c r="H575" s="24">
        <v>26210481.100000001</v>
      </c>
      <c r="I575" s="24">
        <v>26200000</v>
      </c>
      <c r="J575" s="24">
        <v>26200000</v>
      </c>
    </row>
    <row r="576" spans="1:31" ht="33.75" x14ac:dyDescent="0.2">
      <c r="A576" s="1" t="s">
        <v>192</v>
      </c>
      <c r="B576" s="33" t="s">
        <v>76</v>
      </c>
      <c r="C576" s="33" t="s">
        <v>112</v>
      </c>
      <c r="D576" s="33" t="s">
        <v>85</v>
      </c>
      <c r="E576" s="33" t="s">
        <v>229</v>
      </c>
      <c r="F576" s="33"/>
      <c r="G576" s="33"/>
      <c r="H576" s="24">
        <f>H577</f>
        <v>4260000</v>
      </c>
      <c r="I576" s="24">
        <f>I577</f>
        <v>4260000</v>
      </c>
      <c r="J576" s="24">
        <f>J577</f>
        <v>4260000</v>
      </c>
    </row>
    <row r="577" spans="1:31" x14ac:dyDescent="0.2">
      <c r="A577" s="18" t="s">
        <v>690</v>
      </c>
      <c r="B577" s="33" t="s">
        <v>76</v>
      </c>
      <c r="C577" s="33" t="s">
        <v>112</v>
      </c>
      <c r="D577" s="33" t="s">
        <v>85</v>
      </c>
      <c r="E577" s="33" t="s">
        <v>229</v>
      </c>
      <c r="F577" s="33" t="s">
        <v>689</v>
      </c>
      <c r="G577" s="33" t="s">
        <v>220</v>
      </c>
      <c r="H577" s="25">
        <v>4260000</v>
      </c>
      <c r="I577" s="25">
        <v>4260000</v>
      </c>
      <c r="J577" s="25">
        <v>4260000</v>
      </c>
    </row>
    <row r="578" spans="1:31" ht="22.5" x14ac:dyDescent="0.2">
      <c r="A578" s="45" t="s">
        <v>553</v>
      </c>
      <c r="B578" s="33" t="s">
        <v>76</v>
      </c>
      <c r="C578" s="33" t="s">
        <v>112</v>
      </c>
      <c r="D578" s="33" t="s">
        <v>85</v>
      </c>
      <c r="E578" s="33" t="s">
        <v>398</v>
      </c>
      <c r="F578" s="33"/>
      <c r="G578" s="33"/>
      <c r="H578" s="24">
        <f>SUM(H579:H587)</f>
        <v>178510482.19999999</v>
      </c>
      <c r="I578" s="24">
        <f>SUM(I579:I587)</f>
        <v>178919470</v>
      </c>
      <c r="J578" s="24">
        <f>SUM(J579:J587)</f>
        <v>179637470</v>
      </c>
    </row>
    <row r="579" spans="1:31" x14ac:dyDescent="0.2">
      <c r="A579" s="9" t="s">
        <v>450</v>
      </c>
      <c r="B579" s="33" t="s">
        <v>76</v>
      </c>
      <c r="C579" s="33" t="s">
        <v>112</v>
      </c>
      <c r="D579" s="33" t="s">
        <v>85</v>
      </c>
      <c r="E579" s="33" t="s">
        <v>398</v>
      </c>
      <c r="F579" s="33" t="s">
        <v>180</v>
      </c>
      <c r="G579" s="33"/>
      <c r="H579" s="24">
        <v>74285320</v>
      </c>
      <c r="I579" s="24">
        <v>74285320</v>
      </c>
      <c r="J579" s="24">
        <v>74285320</v>
      </c>
    </row>
    <row r="580" spans="1:31" ht="22.5" x14ac:dyDescent="0.2">
      <c r="A580" s="9" t="s">
        <v>451</v>
      </c>
      <c r="B580" s="33" t="s">
        <v>76</v>
      </c>
      <c r="C580" s="33" t="s">
        <v>112</v>
      </c>
      <c r="D580" s="33" t="s">
        <v>85</v>
      </c>
      <c r="E580" s="33" t="s">
        <v>398</v>
      </c>
      <c r="F580" s="33" t="s">
        <v>449</v>
      </c>
      <c r="G580" s="33"/>
      <c r="H580" s="24">
        <v>22434150</v>
      </c>
      <c r="I580" s="24">
        <v>22434150</v>
      </c>
      <c r="J580" s="24">
        <v>22434150</v>
      </c>
    </row>
    <row r="581" spans="1:31" x14ac:dyDescent="0.2">
      <c r="A581" s="1" t="s">
        <v>195</v>
      </c>
      <c r="B581" s="33" t="s">
        <v>76</v>
      </c>
      <c r="C581" s="33" t="s">
        <v>112</v>
      </c>
      <c r="D581" s="33" t="s">
        <v>85</v>
      </c>
      <c r="E581" s="33" t="s">
        <v>398</v>
      </c>
      <c r="F581" s="33" t="s">
        <v>194</v>
      </c>
      <c r="G581" s="33"/>
      <c r="H581" s="24">
        <v>3319606.81</v>
      </c>
      <c r="I581" s="24">
        <v>2500000</v>
      </c>
      <c r="J581" s="24">
        <v>2500000</v>
      </c>
    </row>
    <row r="582" spans="1:31" x14ac:dyDescent="0.2">
      <c r="A582" s="1" t="s">
        <v>458</v>
      </c>
      <c r="B582" s="33" t="s">
        <v>76</v>
      </c>
      <c r="C582" s="33" t="s">
        <v>112</v>
      </c>
      <c r="D582" s="33" t="s">
        <v>85</v>
      </c>
      <c r="E582" s="33" t="s">
        <v>398</v>
      </c>
      <c r="F582" s="33" t="s">
        <v>94</v>
      </c>
      <c r="G582" s="33"/>
      <c r="H582" s="24">
        <v>15982928.43</v>
      </c>
      <c r="I582" s="24">
        <v>15537820</v>
      </c>
      <c r="J582" s="24">
        <v>15537820</v>
      </c>
    </row>
    <row r="583" spans="1:31" x14ac:dyDescent="0.2">
      <c r="A583" s="47" t="s">
        <v>478</v>
      </c>
      <c r="B583" s="33" t="s">
        <v>76</v>
      </c>
      <c r="C583" s="33" t="s">
        <v>112</v>
      </c>
      <c r="D583" s="33" t="s">
        <v>85</v>
      </c>
      <c r="E583" s="33" t="s">
        <v>398</v>
      </c>
      <c r="F583" s="34" t="s">
        <v>477</v>
      </c>
      <c r="G583" s="33"/>
      <c r="H583" s="24">
        <v>30458158.309999999</v>
      </c>
      <c r="I583" s="24">
        <v>30462180</v>
      </c>
      <c r="J583" s="24">
        <v>30462180</v>
      </c>
    </row>
    <row r="584" spans="1:31" ht="33.75" x14ac:dyDescent="0.2">
      <c r="A584" s="1" t="s">
        <v>167</v>
      </c>
      <c r="B584" s="33" t="s">
        <v>76</v>
      </c>
      <c r="C584" s="33" t="s">
        <v>112</v>
      </c>
      <c r="D584" s="33" t="s">
        <v>85</v>
      </c>
      <c r="E584" s="33" t="s">
        <v>398</v>
      </c>
      <c r="F584" s="33" t="s">
        <v>165</v>
      </c>
      <c r="G584" s="33"/>
      <c r="H584" s="24">
        <v>14076600</v>
      </c>
      <c r="I584" s="24">
        <v>14626000</v>
      </c>
      <c r="J584" s="24">
        <v>15344000</v>
      </c>
    </row>
    <row r="585" spans="1:31" x14ac:dyDescent="0.2">
      <c r="A585" s="1" t="s">
        <v>97</v>
      </c>
      <c r="B585" s="33" t="s">
        <v>76</v>
      </c>
      <c r="C585" s="33" t="s">
        <v>112</v>
      </c>
      <c r="D585" s="33" t="s">
        <v>85</v>
      </c>
      <c r="E585" s="33" t="s">
        <v>398</v>
      </c>
      <c r="F585" s="33" t="s">
        <v>95</v>
      </c>
      <c r="G585" s="33"/>
      <c r="H585" s="24">
        <v>17848866.73</v>
      </c>
      <c r="I585" s="24">
        <v>19000000</v>
      </c>
      <c r="J585" s="24">
        <v>19000000</v>
      </c>
    </row>
    <row r="586" spans="1:31" x14ac:dyDescent="0.2">
      <c r="A586" s="1" t="s">
        <v>326</v>
      </c>
      <c r="B586" s="33" t="s">
        <v>76</v>
      </c>
      <c r="C586" s="33" t="s">
        <v>112</v>
      </c>
      <c r="D586" s="33" t="s">
        <v>85</v>
      </c>
      <c r="E586" s="33" t="s">
        <v>398</v>
      </c>
      <c r="F586" s="33" t="s">
        <v>96</v>
      </c>
      <c r="G586" s="33"/>
      <c r="H586" s="24">
        <v>69413.919999999998</v>
      </c>
      <c r="I586" s="24">
        <v>74000</v>
      </c>
      <c r="J586" s="24">
        <v>74000</v>
      </c>
    </row>
    <row r="587" spans="1:31" x14ac:dyDescent="0.2">
      <c r="A587" s="6" t="s">
        <v>696</v>
      </c>
      <c r="B587" s="33" t="s">
        <v>76</v>
      </c>
      <c r="C587" s="33" t="s">
        <v>112</v>
      </c>
      <c r="D587" s="33" t="s">
        <v>85</v>
      </c>
      <c r="E587" s="33" t="s">
        <v>398</v>
      </c>
      <c r="F587" s="33" t="s">
        <v>693</v>
      </c>
      <c r="G587" s="6"/>
      <c r="H587" s="24">
        <v>35438</v>
      </c>
      <c r="I587" s="24">
        <v>0</v>
      </c>
      <c r="J587" s="24">
        <v>0</v>
      </c>
      <c r="K587" s="24">
        <v>1894.02</v>
      </c>
      <c r="L587" s="24">
        <v>1894.02</v>
      </c>
      <c r="M587" s="24">
        <v>1894.02</v>
      </c>
      <c r="N587" s="24">
        <v>1894.02</v>
      </c>
      <c r="O587" s="24">
        <v>1894.02</v>
      </c>
      <c r="P587" s="24">
        <v>1894.02</v>
      </c>
      <c r="Q587" s="24">
        <v>1894.02</v>
      </c>
      <c r="R587" s="24">
        <v>1894.02</v>
      </c>
      <c r="S587" s="24">
        <v>1894.02</v>
      </c>
      <c r="T587" s="24">
        <v>1894.02</v>
      </c>
      <c r="U587" s="24">
        <v>1894.02</v>
      </c>
      <c r="V587" s="24">
        <v>1894.02</v>
      </c>
      <c r="W587" s="24">
        <v>1894.02</v>
      </c>
      <c r="X587" s="24">
        <v>1894.02</v>
      </c>
      <c r="Y587" s="24">
        <v>1894.02</v>
      </c>
      <c r="Z587" s="24">
        <v>1894.02</v>
      </c>
      <c r="AA587" s="24">
        <v>1894.02</v>
      </c>
      <c r="AB587" s="24">
        <v>1894.02</v>
      </c>
      <c r="AC587" s="24">
        <v>1894.02</v>
      </c>
      <c r="AD587" s="24">
        <v>1894.02</v>
      </c>
      <c r="AE587" s="24">
        <v>1894.02</v>
      </c>
    </row>
    <row r="588" spans="1:31" ht="45" x14ac:dyDescent="0.2">
      <c r="A588" s="20" t="s">
        <v>227</v>
      </c>
      <c r="B588" s="33" t="s">
        <v>76</v>
      </c>
      <c r="C588" s="33" t="s">
        <v>112</v>
      </c>
      <c r="D588" s="33" t="s">
        <v>85</v>
      </c>
      <c r="E588" s="33" t="s">
        <v>578</v>
      </c>
      <c r="F588" s="33"/>
      <c r="G588" s="33"/>
      <c r="H588" s="24">
        <f>H589+H590</f>
        <v>3150000</v>
      </c>
      <c r="I588" s="24">
        <f>I589+I590</f>
        <v>722000</v>
      </c>
      <c r="J588" s="24">
        <f>J589+J590</f>
        <v>722000</v>
      </c>
    </row>
    <row r="589" spans="1:31" x14ac:dyDescent="0.2">
      <c r="A589" s="1" t="s">
        <v>458</v>
      </c>
      <c r="B589" s="33" t="s">
        <v>76</v>
      </c>
      <c r="C589" s="33" t="s">
        <v>112</v>
      </c>
      <c r="D589" s="33" t="s">
        <v>85</v>
      </c>
      <c r="E589" s="33" t="s">
        <v>578</v>
      </c>
      <c r="F589" s="33" t="s">
        <v>94</v>
      </c>
      <c r="G589" s="33"/>
      <c r="H589" s="25">
        <v>2578000</v>
      </c>
      <c r="I589" s="25">
        <v>150000</v>
      </c>
      <c r="J589" s="25">
        <v>150000</v>
      </c>
    </row>
    <row r="590" spans="1:31" x14ac:dyDescent="0.2">
      <c r="A590" s="1" t="s">
        <v>458</v>
      </c>
      <c r="B590" s="33" t="s">
        <v>76</v>
      </c>
      <c r="C590" s="33" t="s">
        <v>112</v>
      </c>
      <c r="D590" s="33" t="s">
        <v>85</v>
      </c>
      <c r="E590" s="33" t="s">
        <v>228</v>
      </c>
      <c r="F590" s="33" t="s">
        <v>94</v>
      </c>
      <c r="G590" s="33" t="s">
        <v>220</v>
      </c>
      <c r="H590" s="25">
        <v>572000</v>
      </c>
      <c r="I590" s="25">
        <v>572000</v>
      </c>
      <c r="J590" s="25">
        <v>572000</v>
      </c>
    </row>
    <row r="591" spans="1:31" x14ac:dyDescent="0.2">
      <c r="A591" s="19" t="s">
        <v>10</v>
      </c>
      <c r="B591" s="33" t="s">
        <v>76</v>
      </c>
      <c r="C591" s="33" t="s">
        <v>112</v>
      </c>
      <c r="D591" s="33" t="s">
        <v>85</v>
      </c>
      <c r="E591" s="33" t="s">
        <v>9</v>
      </c>
      <c r="F591" s="33"/>
      <c r="G591" s="33"/>
      <c r="H591" s="24">
        <f>H597+H595+H592+H599</f>
        <v>10532187.800000001</v>
      </c>
      <c r="I591" s="24">
        <f>I597+I595+I592+I599</f>
        <v>222700</v>
      </c>
      <c r="J591" s="24">
        <f>J597+J595+J592+J599</f>
        <v>222700</v>
      </c>
      <c r="K591" s="24">
        <f t="shared" ref="K591:AE591" si="51">K597+K602+K604</f>
        <v>0</v>
      </c>
      <c r="L591" s="24">
        <f t="shared" si="51"/>
        <v>0</v>
      </c>
      <c r="M591" s="24">
        <f t="shared" si="51"/>
        <v>0</v>
      </c>
      <c r="N591" s="24">
        <f t="shared" si="51"/>
        <v>0</v>
      </c>
      <c r="O591" s="24">
        <f t="shared" si="51"/>
        <v>0</v>
      </c>
      <c r="P591" s="24">
        <f t="shared" si="51"/>
        <v>0</v>
      </c>
      <c r="Q591" s="24">
        <f t="shared" si="51"/>
        <v>0</v>
      </c>
      <c r="R591" s="24">
        <f t="shared" si="51"/>
        <v>0</v>
      </c>
      <c r="S591" s="24">
        <f t="shared" si="51"/>
        <v>0</v>
      </c>
      <c r="T591" s="24">
        <f t="shared" si="51"/>
        <v>0</v>
      </c>
      <c r="U591" s="24">
        <f t="shared" si="51"/>
        <v>0</v>
      </c>
      <c r="V591" s="24">
        <f t="shared" si="51"/>
        <v>0</v>
      </c>
      <c r="W591" s="24">
        <f t="shared" si="51"/>
        <v>0</v>
      </c>
      <c r="X591" s="24">
        <f t="shared" si="51"/>
        <v>0</v>
      </c>
      <c r="Y591" s="24">
        <f t="shared" si="51"/>
        <v>0</v>
      </c>
      <c r="Z591" s="24">
        <f t="shared" si="51"/>
        <v>0</v>
      </c>
      <c r="AA591" s="24">
        <f t="shared" si="51"/>
        <v>0</v>
      </c>
      <c r="AB591" s="24">
        <f t="shared" si="51"/>
        <v>0</v>
      </c>
      <c r="AC591" s="24">
        <f t="shared" si="51"/>
        <v>0</v>
      </c>
      <c r="AD591" s="24">
        <f t="shared" si="51"/>
        <v>0</v>
      </c>
      <c r="AE591" s="24">
        <f t="shared" si="51"/>
        <v>0</v>
      </c>
    </row>
    <row r="592" spans="1:31" ht="22.5" x14ac:dyDescent="0.2">
      <c r="A592" s="18" t="s">
        <v>580</v>
      </c>
      <c r="B592" s="33" t="s">
        <v>76</v>
      </c>
      <c r="C592" s="33" t="s">
        <v>112</v>
      </c>
      <c r="D592" s="33" t="s">
        <v>85</v>
      </c>
      <c r="E592" s="33" t="s">
        <v>579</v>
      </c>
      <c r="F592" s="33"/>
      <c r="G592" s="33"/>
      <c r="H592" s="24">
        <f t="shared" ref="H592:AE592" si="52">H593+H594</f>
        <v>1732187.8</v>
      </c>
      <c r="I592" s="24">
        <f t="shared" si="52"/>
        <v>0</v>
      </c>
      <c r="J592" s="24">
        <f t="shared" si="52"/>
        <v>0</v>
      </c>
      <c r="K592" s="24">
        <f t="shared" si="52"/>
        <v>0</v>
      </c>
      <c r="L592" s="24">
        <f t="shared" si="52"/>
        <v>0</v>
      </c>
      <c r="M592" s="24">
        <f t="shared" si="52"/>
        <v>0</v>
      </c>
      <c r="N592" s="24">
        <f t="shared" si="52"/>
        <v>0</v>
      </c>
      <c r="O592" s="24">
        <f t="shared" si="52"/>
        <v>0</v>
      </c>
      <c r="P592" s="24">
        <f t="shared" si="52"/>
        <v>0</v>
      </c>
      <c r="Q592" s="24">
        <f t="shared" si="52"/>
        <v>0</v>
      </c>
      <c r="R592" s="24">
        <f t="shared" si="52"/>
        <v>0</v>
      </c>
      <c r="S592" s="24">
        <f t="shared" si="52"/>
        <v>0</v>
      </c>
      <c r="T592" s="24">
        <f t="shared" si="52"/>
        <v>0</v>
      </c>
      <c r="U592" s="24">
        <f t="shared" si="52"/>
        <v>0</v>
      </c>
      <c r="V592" s="24">
        <f t="shared" si="52"/>
        <v>0</v>
      </c>
      <c r="W592" s="24">
        <f t="shared" si="52"/>
        <v>0</v>
      </c>
      <c r="X592" s="24">
        <f t="shared" si="52"/>
        <v>0</v>
      </c>
      <c r="Y592" s="24">
        <f t="shared" si="52"/>
        <v>0</v>
      </c>
      <c r="Z592" s="24">
        <f t="shared" si="52"/>
        <v>0</v>
      </c>
      <c r="AA592" s="24">
        <f t="shared" si="52"/>
        <v>0</v>
      </c>
      <c r="AB592" s="24">
        <f t="shared" si="52"/>
        <v>0</v>
      </c>
      <c r="AC592" s="24">
        <f t="shared" si="52"/>
        <v>0</v>
      </c>
      <c r="AD592" s="24">
        <f t="shared" si="52"/>
        <v>0</v>
      </c>
      <c r="AE592" s="24">
        <f t="shared" si="52"/>
        <v>0</v>
      </c>
    </row>
    <row r="593" spans="1:31" x14ac:dyDescent="0.2">
      <c r="A593" s="1" t="s">
        <v>458</v>
      </c>
      <c r="B593" s="33" t="s">
        <v>76</v>
      </c>
      <c r="C593" s="33" t="s">
        <v>112</v>
      </c>
      <c r="D593" s="33" t="s">
        <v>85</v>
      </c>
      <c r="E593" s="33" t="s">
        <v>579</v>
      </c>
      <c r="F593" s="33" t="s">
        <v>94</v>
      </c>
      <c r="G593" s="33"/>
      <c r="H593" s="24">
        <v>1598731.2</v>
      </c>
      <c r="I593" s="24">
        <v>0</v>
      </c>
      <c r="J593" s="24">
        <v>0</v>
      </c>
      <c r="K593" s="77"/>
      <c r="L593" s="77"/>
      <c r="M593" s="77"/>
      <c r="N593" s="77"/>
      <c r="O593" s="77"/>
      <c r="P593" s="77"/>
      <c r="Q593" s="77"/>
      <c r="R593" s="77"/>
      <c r="S593" s="77"/>
      <c r="T593" s="77"/>
      <c r="U593" s="77"/>
      <c r="V593" s="77"/>
      <c r="W593" s="77"/>
      <c r="X593" s="77"/>
      <c r="Y593" s="77"/>
      <c r="Z593" s="77"/>
      <c r="AA593" s="77"/>
      <c r="AB593" s="77"/>
      <c r="AC593" s="77"/>
      <c r="AD593" s="77"/>
      <c r="AE593" s="77"/>
    </row>
    <row r="594" spans="1:31" x14ac:dyDescent="0.2">
      <c r="A594" s="1" t="s">
        <v>168</v>
      </c>
      <c r="B594" s="33" t="s">
        <v>76</v>
      </c>
      <c r="C594" s="33" t="s">
        <v>112</v>
      </c>
      <c r="D594" s="33" t="s">
        <v>85</v>
      </c>
      <c r="E594" s="33" t="s">
        <v>579</v>
      </c>
      <c r="F594" s="33" t="s">
        <v>166</v>
      </c>
      <c r="G594" s="33"/>
      <c r="H594" s="24">
        <v>133456.6</v>
      </c>
      <c r="I594" s="24">
        <v>0</v>
      </c>
      <c r="J594" s="24">
        <v>0</v>
      </c>
      <c r="K594" s="77"/>
      <c r="L594" s="77"/>
      <c r="M594" s="77"/>
      <c r="N594" s="77"/>
      <c r="O594" s="77"/>
      <c r="P594" s="77"/>
      <c r="Q594" s="77"/>
      <c r="R594" s="77"/>
      <c r="S594" s="77"/>
      <c r="T594" s="77"/>
      <c r="U594" s="77"/>
      <c r="V594" s="77"/>
      <c r="W594" s="77"/>
      <c r="X594" s="77"/>
      <c r="Y594" s="77"/>
      <c r="Z594" s="77"/>
      <c r="AA594" s="77"/>
      <c r="AB594" s="77"/>
      <c r="AC594" s="77"/>
      <c r="AD594" s="77"/>
      <c r="AE594" s="77"/>
    </row>
    <row r="595" spans="1:31" ht="22.5" x14ac:dyDescent="0.2">
      <c r="A595" s="45" t="s">
        <v>554</v>
      </c>
      <c r="B595" s="33" t="s">
        <v>76</v>
      </c>
      <c r="C595" s="33" t="s">
        <v>112</v>
      </c>
      <c r="D595" s="33" t="s">
        <v>85</v>
      </c>
      <c r="E595" s="33" t="s">
        <v>399</v>
      </c>
      <c r="F595" s="33"/>
      <c r="G595" s="33"/>
      <c r="H595" s="24">
        <f>H596</f>
        <v>8000000</v>
      </c>
      <c r="I595" s="24">
        <f>I596</f>
        <v>0</v>
      </c>
      <c r="J595" s="24">
        <f>J596</f>
        <v>0</v>
      </c>
      <c r="K595" s="77"/>
      <c r="L595" s="77"/>
      <c r="M595" s="77"/>
      <c r="N595" s="77"/>
      <c r="O595" s="77"/>
      <c r="P595" s="77"/>
      <c r="Q595" s="77"/>
      <c r="R595" s="77"/>
      <c r="S595" s="77"/>
      <c r="T595" s="77"/>
      <c r="U595" s="77"/>
      <c r="V595" s="77"/>
      <c r="W595" s="77"/>
      <c r="X595" s="77"/>
      <c r="Y595" s="77"/>
      <c r="Z595" s="77"/>
      <c r="AA595" s="77"/>
      <c r="AB595" s="77"/>
      <c r="AC595" s="77"/>
      <c r="AD595" s="77"/>
      <c r="AE595" s="77"/>
    </row>
    <row r="596" spans="1:31" x14ac:dyDescent="0.2">
      <c r="A596" s="1" t="s">
        <v>458</v>
      </c>
      <c r="B596" s="33" t="s">
        <v>76</v>
      </c>
      <c r="C596" s="33" t="s">
        <v>112</v>
      </c>
      <c r="D596" s="33" t="s">
        <v>85</v>
      </c>
      <c r="E596" s="33" t="s">
        <v>399</v>
      </c>
      <c r="F596" s="33" t="s">
        <v>94</v>
      </c>
      <c r="G596" s="33"/>
      <c r="H596" s="24">
        <v>8000000</v>
      </c>
      <c r="I596" s="24">
        <v>0</v>
      </c>
      <c r="J596" s="24">
        <v>0</v>
      </c>
      <c r="K596" s="77"/>
      <c r="L596" s="77"/>
      <c r="M596" s="77"/>
      <c r="N596" s="77"/>
      <c r="O596" s="77"/>
      <c r="P596" s="77"/>
      <c r="Q596" s="77"/>
      <c r="R596" s="77"/>
      <c r="S596" s="77"/>
      <c r="T596" s="77"/>
      <c r="U596" s="77"/>
      <c r="V596" s="77"/>
      <c r="W596" s="77"/>
      <c r="X596" s="77"/>
      <c r="Y596" s="77"/>
      <c r="Z596" s="77"/>
      <c r="AA596" s="77"/>
      <c r="AB596" s="77"/>
      <c r="AC596" s="77"/>
      <c r="AD596" s="77"/>
      <c r="AE596" s="77"/>
    </row>
    <row r="597" spans="1:31" ht="22.5" x14ac:dyDescent="0.2">
      <c r="A597" s="19" t="s">
        <v>401</v>
      </c>
      <c r="B597" s="33" t="s">
        <v>76</v>
      </c>
      <c r="C597" s="33" t="s">
        <v>112</v>
      </c>
      <c r="D597" s="33" t="s">
        <v>85</v>
      </c>
      <c r="E597" s="36" t="s">
        <v>400</v>
      </c>
      <c r="F597" s="33"/>
      <c r="G597" s="33"/>
      <c r="H597" s="24">
        <f>H598</f>
        <v>0</v>
      </c>
      <c r="I597" s="24">
        <f>I598</f>
        <v>222700</v>
      </c>
      <c r="J597" s="24">
        <f>J598</f>
        <v>222700</v>
      </c>
    </row>
    <row r="598" spans="1:31" x14ac:dyDescent="0.2">
      <c r="A598" s="1" t="s">
        <v>458</v>
      </c>
      <c r="B598" s="33" t="s">
        <v>76</v>
      </c>
      <c r="C598" s="33" t="s">
        <v>112</v>
      </c>
      <c r="D598" s="33" t="s">
        <v>85</v>
      </c>
      <c r="E598" s="36" t="s">
        <v>400</v>
      </c>
      <c r="F598" s="33" t="s">
        <v>597</v>
      </c>
      <c r="G598" s="33" t="s">
        <v>220</v>
      </c>
      <c r="H598" s="25">
        <v>0</v>
      </c>
      <c r="I598" s="25">
        <v>222700</v>
      </c>
      <c r="J598" s="25">
        <v>222700</v>
      </c>
    </row>
    <row r="599" spans="1:31" ht="22.5" x14ac:dyDescent="0.2">
      <c r="A599" s="1" t="s">
        <v>775</v>
      </c>
      <c r="B599" s="33" t="s">
        <v>76</v>
      </c>
      <c r="C599" s="33" t="s">
        <v>112</v>
      </c>
      <c r="D599" s="33" t="s">
        <v>85</v>
      </c>
      <c r="E599" s="36" t="s">
        <v>774</v>
      </c>
      <c r="F599" s="33"/>
      <c r="G599" s="33"/>
      <c r="H599" s="25">
        <f>H600+H601</f>
        <v>800000</v>
      </c>
      <c r="I599" s="25">
        <f>I600+I601</f>
        <v>0</v>
      </c>
      <c r="J599" s="25">
        <f>J600+J601</f>
        <v>0</v>
      </c>
    </row>
    <row r="600" spans="1:31" x14ac:dyDescent="0.2">
      <c r="A600" s="1" t="s">
        <v>458</v>
      </c>
      <c r="B600" s="33" t="s">
        <v>76</v>
      </c>
      <c r="C600" s="33" t="s">
        <v>112</v>
      </c>
      <c r="D600" s="33" t="s">
        <v>85</v>
      </c>
      <c r="E600" s="36" t="s">
        <v>774</v>
      </c>
      <c r="F600" s="33" t="s">
        <v>94</v>
      </c>
      <c r="G600" s="33"/>
      <c r="H600" s="25">
        <v>59120</v>
      </c>
      <c r="I600" s="25">
        <v>0</v>
      </c>
      <c r="J600" s="25">
        <v>0</v>
      </c>
    </row>
    <row r="601" spans="1:31" x14ac:dyDescent="0.2">
      <c r="A601" s="1" t="s">
        <v>458</v>
      </c>
      <c r="B601" s="33" t="s">
        <v>76</v>
      </c>
      <c r="C601" s="33" t="s">
        <v>112</v>
      </c>
      <c r="D601" s="33" t="s">
        <v>85</v>
      </c>
      <c r="E601" s="36" t="s">
        <v>774</v>
      </c>
      <c r="F601" s="33" t="s">
        <v>94</v>
      </c>
      <c r="G601" s="33" t="s">
        <v>220</v>
      </c>
      <c r="H601" s="25">
        <v>740880</v>
      </c>
      <c r="I601" s="25">
        <v>0</v>
      </c>
      <c r="J601" s="25">
        <v>0</v>
      </c>
    </row>
    <row r="602" spans="1:31" ht="22.5" x14ac:dyDescent="0.2">
      <c r="A602" s="19" t="s">
        <v>725</v>
      </c>
      <c r="B602" s="33" t="s">
        <v>76</v>
      </c>
      <c r="C602" s="33" t="s">
        <v>112</v>
      </c>
      <c r="D602" s="33" t="s">
        <v>85</v>
      </c>
      <c r="E602" s="36" t="s">
        <v>661</v>
      </c>
      <c r="F602" s="33"/>
      <c r="G602" s="33"/>
      <c r="H602" s="24">
        <f>H603</f>
        <v>2380000</v>
      </c>
      <c r="I602" s="24">
        <f>I603</f>
        <v>0</v>
      </c>
      <c r="J602" s="24">
        <f>J603</f>
        <v>0</v>
      </c>
    </row>
    <row r="603" spans="1:31" ht="33.75" x14ac:dyDescent="0.2">
      <c r="A603" s="16" t="s">
        <v>730</v>
      </c>
      <c r="B603" s="33" t="s">
        <v>76</v>
      </c>
      <c r="C603" s="33" t="s">
        <v>112</v>
      </c>
      <c r="D603" s="33" t="s">
        <v>85</v>
      </c>
      <c r="E603" s="36" t="s">
        <v>662</v>
      </c>
      <c r="F603" s="33"/>
      <c r="G603" s="33"/>
      <c r="H603" s="25">
        <f>H604+H605</f>
        <v>2380000</v>
      </c>
      <c r="I603" s="25">
        <f>I604+I605</f>
        <v>0</v>
      </c>
      <c r="J603" s="25">
        <f>J604+J605</f>
        <v>0</v>
      </c>
    </row>
    <row r="604" spans="1:31" x14ac:dyDescent="0.2">
      <c r="A604" s="1" t="s">
        <v>458</v>
      </c>
      <c r="B604" s="33" t="s">
        <v>76</v>
      </c>
      <c r="C604" s="33" t="s">
        <v>112</v>
      </c>
      <c r="D604" s="33" t="s">
        <v>85</v>
      </c>
      <c r="E604" s="36" t="s">
        <v>662</v>
      </c>
      <c r="F604" s="33" t="s">
        <v>94</v>
      </c>
      <c r="G604" s="33"/>
      <c r="H604" s="25">
        <v>30000</v>
      </c>
      <c r="I604" s="25">
        <v>0</v>
      </c>
      <c r="J604" s="25">
        <v>0</v>
      </c>
    </row>
    <row r="605" spans="1:31" x14ac:dyDescent="0.2">
      <c r="A605" s="1" t="s">
        <v>458</v>
      </c>
      <c r="B605" s="33" t="s">
        <v>76</v>
      </c>
      <c r="C605" s="33" t="s">
        <v>112</v>
      </c>
      <c r="D605" s="33" t="s">
        <v>85</v>
      </c>
      <c r="E605" s="36" t="s">
        <v>662</v>
      </c>
      <c r="F605" s="33" t="s">
        <v>94</v>
      </c>
      <c r="G605" s="33" t="s">
        <v>220</v>
      </c>
      <c r="H605" s="25">
        <v>2350000</v>
      </c>
      <c r="I605" s="25">
        <v>0</v>
      </c>
      <c r="J605" s="25">
        <v>0</v>
      </c>
    </row>
    <row r="606" spans="1:31" x14ac:dyDescent="0.2">
      <c r="A606" s="1" t="s">
        <v>177</v>
      </c>
      <c r="B606" s="33" t="s">
        <v>76</v>
      </c>
      <c r="C606" s="33" t="s">
        <v>112</v>
      </c>
      <c r="D606" s="33" t="s">
        <v>88</v>
      </c>
      <c r="E606" s="33"/>
      <c r="F606" s="33"/>
      <c r="G606" s="33"/>
      <c r="H606" s="24">
        <f>H607+H716</f>
        <v>847807521.52999997</v>
      </c>
      <c r="I606" s="24">
        <f>I607+I716</f>
        <v>808833243</v>
      </c>
      <c r="J606" s="24">
        <f>J607+J716</f>
        <v>801347813.63999999</v>
      </c>
    </row>
    <row r="607" spans="1:31" ht="22.5" x14ac:dyDescent="0.2">
      <c r="A607" s="19" t="s">
        <v>510</v>
      </c>
      <c r="B607" s="33" t="s">
        <v>76</v>
      </c>
      <c r="C607" s="33" t="s">
        <v>112</v>
      </c>
      <c r="D607" s="33" t="s">
        <v>88</v>
      </c>
      <c r="E607" s="33" t="s">
        <v>282</v>
      </c>
      <c r="F607" s="33"/>
      <c r="G607" s="33"/>
      <c r="H607" s="24">
        <f>H608+H612+H621+H655+H658+H682</f>
        <v>847176521.52999997</v>
      </c>
      <c r="I607" s="24">
        <f>I608+I612+I621+I655+I658+I682</f>
        <v>808107243</v>
      </c>
      <c r="J607" s="24">
        <f>J608+J612+J621+J655+J658+J682</f>
        <v>800795813.63999999</v>
      </c>
    </row>
    <row r="608" spans="1:31" ht="22.5" x14ac:dyDescent="0.2">
      <c r="A608" s="19" t="s">
        <v>511</v>
      </c>
      <c r="B608" s="33" t="s">
        <v>76</v>
      </c>
      <c r="C608" s="33" t="s">
        <v>112</v>
      </c>
      <c r="D608" s="33" t="s">
        <v>88</v>
      </c>
      <c r="E608" s="33" t="s">
        <v>316</v>
      </c>
      <c r="F608" s="33"/>
      <c r="G608" s="33"/>
      <c r="H608" s="24">
        <f>H609</f>
        <v>178300</v>
      </c>
      <c r="I608" s="24">
        <f>I609</f>
        <v>100000</v>
      </c>
      <c r="J608" s="24">
        <f>J609</f>
        <v>100000</v>
      </c>
    </row>
    <row r="609" spans="1:31" ht="22.5" x14ac:dyDescent="0.2">
      <c r="A609" s="45" t="s">
        <v>551</v>
      </c>
      <c r="B609" s="33" t="s">
        <v>76</v>
      </c>
      <c r="C609" s="33" t="s">
        <v>112</v>
      </c>
      <c r="D609" s="33" t="s">
        <v>88</v>
      </c>
      <c r="E609" s="33" t="s">
        <v>512</v>
      </c>
      <c r="F609" s="33"/>
      <c r="G609" s="33"/>
      <c r="H609" s="24">
        <f>H610+H611</f>
        <v>178300</v>
      </c>
      <c r="I609" s="24">
        <f>I610+I611</f>
        <v>100000</v>
      </c>
      <c r="J609" s="24">
        <f>J610+J611</f>
        <v>100000</v>
      </c>
    </row>
    <row r="610" spans="1:31" x14ac:dyDescent="0.2">
      <c r="A610" s="1" t="s">
        <v>458</v>
      </c>
      <c r="B610" s="33" t="s">
        <v>76</v>
      </c>
      <c r="C610" s="33" t="s">
        <v>112</v>
      </c>
      <c r="D610" s="33" t="s">
        <v>88</v>
      </c>
      <c r="E610" s="33" t="s">
        <v>512</v>
      </c>
      <c r="F610" s="33" t="s">
        <v>94</v>
      </c>
      <c r="G610" s="33"/>
      <c r="H610" s="24">
        <v>100000</v>
      </c>
      <c r="I610" s="24">
        <v>100000</v>
      </c>
      <c r="J610" s="24">
        <v>100000</v>
      </c>
    </row>
    <row r="611" spans="1:31" x14ac:dyDescent="0.2">
      <c r="A611" s="19" t="s">
        <v>168</v>
      </c>
      <c r="B611" s="33" t="s">
        <v>76</v>
      </c>
      <c r="C611" s="33" t="s">
        <v>112</v>
      </c>
      <c r="D611" s="33" t="s">
        <v>88</v>
      </c>
      <c r="E611" s="33" t="s">
        <v>512</v>
      </c>
      <c r="F611" s="33" t="s">
        <v>166</v>
      </c>
      <c r="G611" s="33"/>
      <c r="H611" s="24">
        <v>78300</v>
      </c>
      <c r="I611" s="24">
        <v>0</v>
      </c>
      <c r="J611" s="24">
        <v>0</v>
      </c>
    </row>
    <row r="612" spans="1:31" x14ac:dyDescent="0.2">
      <c r="A612" s="19" t="s">
        <v>402</v>
      </c>
      <c r="B612" s="33" t="s">
        <v>76</v>
      </c>
      <c r="C612" s="33" t="s">
        <v>112</v>
      </c>
      <c r="D612" s="33" t="s">
        <v>88</v>
      </c>
      <c r="E612" s="33" t="s">
        <v>281</v>
      </c>
      <c r="F612" s="33"/>
      <c r="G612" s="33"/>
      <c r="H612" s="24">
        <f>H617+H613</f>
        <v>2289682.5300000003</v>
      </c>
      <c r="I612" s="24">
        <f>I617+I613</f>
        <v>169800</v>
      </c>
      <c r="J612" s="24">
        <f>J617+J613</f>
        <v>169800</v>
      </c>
    </row>
    <row r="613" spans="1:31" ht="22.5" x14ac:dyDescent="0.2">
      <c r="A613" s="1" t="s">
        <v>519</v>
      </c>
      <c r="B613" s="33" t="s">
        <v>76</v>
      </c>
      <c r="C613" s="33" t="s">
        <v>112</v>
      </c>
      <c r="D613" s="33" t="s">
        <v>88</v>
      </c>
      <c r="E613" s="33" t="s">
        <v>136</v>
      </c>
      <c r="F613" s="33"/>
      <c r="G613" s="33"/>
      <c r="H613" s="25">
        <f>H615+H616+H614</f>
        <v>2049882.53</v>
      </c>
      <c r="I613" s="25">
        <f>I615+I616+I614</f>
        <v>0</v>
      </c>
      <c r="J613" s="25">
        <f>J615+J616+J614</f>
        <v>0</v>
      </c>
    </row>
    <row r="614" spans="1:31" x14ac:dyDescent="0.2">
      <c r="A614" s="19" t="s">
        <v>195</v>
      </c>
      <c r="B614" s="33" t="s">
        <v>76</v>
      </c>
      <c r="C614" s="33" t="s">
        <v>112</v>
      </c>
      <c r="D614" s="33" t="s">
        <v>88</v>
      </c>
      <c r="E614" s="33" t="s">
        <v>136</v>
      </c>
      <c r="F614" s="33" t="s">
        <v>194</v>
      </c>
      <c r="G614" s="33"/>
      <c r="H614" s="25">
        <v>43840</v>
      </c>
      <c r="I614" s="25">
        <v>0</v>
      </c>
      <c r="J614" s="25">
        <v>0</v>
      </c>
    </row>
    <row r="615" spans="1:31" x14ac:dyDescent="0.2">
      <c r="A615" s="1" t="s">
        <v>458</v>
      </c>
      <c r="B615" s="33" t="s">
        <v>76</v>
      </c>
      <c r="C615" s="33" t="s">
        <v>112</v>
      </c>
      <c r="D615" s="33" t="s">
        <v>88</v>
      </c>
      <c r="E615" s="33" t="s">
        <v>136</v>
      </c>
      <c r="F615" s="33" t="s">
        <v>94</v>
      </c>
      <c r="G615" s="33"/>
      <c r="H615" s="25">
        <v>1458220.5</v>
      </c>
      <c r="I615" s="25">
        <v>0</v>
      </c>
      <c r="J615" s="25">
        <v>0</v>
      </c>
    </row>
    <row r="616" spans="1:31" x14ac:dyDescent="0.2">
      <c r="A616" s="19" t="s">
        <v>168</v>
      </c>
      <c r="B616" s="33" t="s">
        <v>76</v>
      </c>
      <c r="C616" s="33" t="s">
        <v>112</v>
      </c>
      <c r="D616" s="33" t="s">
        <v>88</v>
      </c>
      <c r="E616" s="33" t="s">
        <v>136</v>
      </c>
      <c r="F616" s="33" t="s">
        <v>166</v>
      </c>
      <c r="G616" s="33"/>
      <c r="H616" s="24">
        <v>547822.03</v>
      </c>
      <c r="I616" s="25">
        <v>0</v>
      </c>
      <c r="J616" s="25">
        <v>0</v>
      </c>
    </row>
    <row r="617" spans="1:31" x14ac:dyDescent="0.2">
      <c r="A617" s="19" t="s">
        <v>145</v>
      </c>
      <c r="B617" s="36" t="s">
        <v>76</v>
      </c>
      <c r="C617" s="33" t="s">
        <v>112</v>
      </c>
      <c r="D617" s="33" t="s">
        <v>88</v>
      </c>
      <c r="E617" s="36" t="s">
        <v>144</v>
      </c>
      <c r="F617" s="33"/>
      <c r="G617" s="33"/>
      <c r="H617" s="24">
        <f>H618</f>
        <v>239800</v>
      </c>
      <c r="I617" s="24">
        <f>I618</f>
        <v>169800</v>
      </c>
      <c r="J617" s="24">
        <f>J618</f>
        <v>169800</v>
      </c>
    </row>
    <row r="618" spans="1:31" ht="22.5" x14ac:dyDescent="0.2">
      <c r="A618" s="19" t="s">
        <v>25</v>
      </c>
      <c r="B618" s="33" t="s">
        <v>76</v>
      </c>
      <c r="C618" s="33" t="s">
        <v>112</v>
      </c>
      <c r="D618" s="33" t="s">
        <v>88</v>
      </c>
      <c r="E618" s="33" t="s">
        <v>403</v>
      </c>
      <c r="F618" s="33"/>
      <c r="G618" s="33"/>
      <c r="H618" s="24">
        <f>H619+H620</f>
        <v>239800</v>
      </c>
      <c r="I618" s="24">
        <f>I619+I620</f>
        <v>169800</v>
      </c>
      <c r="J618" s="24">
        <f>J619+J620</f>
        <v>169800</v>
      </c>
    </row>
    <row r="619" spans="1:31" x14ac:dyDescent="0.2">
      <c r="A619" s="19" t="s">
        <v>168</v>
      </c>
      <c r="B619" s="33" t="s">
        <v>76</v>
      </c>
      <c r="C619" s="33" t="s">
        <v>112</v>
      </c>
      <c r="D619" s="33" t="s">
        <v>88</v>
      </c>
      <c r="E619" s="33" t="s">
        <v>403</v>
      </c>
      <c r="F619" s="33" t="s">
        <v>166</v>
      </c>
      <c r="G619" s="33"/>
      <c r="H619" s="24">
        <v>150000</v>
      </c>
      <c r="I619" s="24">
        <v>80000</v>
      </c>
      <c r="J619" s="24">
        <v>80000</v>
      </c>
    </row>
    <row r="620" spans="1:31" x14ac:dyDescent="0.2">
      <c r="A620" s="19" t="s">
        <v>168</v>
      </c>
      <c r="B620" s="33" t="s">
        <v>76</v>
      </c>
      <c r="C620" s="33" t="s">
        <v>112</v>
      </c>
      <c r="D620" s="33" t="s">
        <v>88</v>
      </c>
      <c r="E620" s="33" t="s">
        <v>403</v>
      </c>
      <c r="F620" s="33" t="s">
        <v>166</v>
      </c>
      <c r="G620" s="33" t="s">
        <v>220</v>
      </c>
      <c r="H620" s="25">
        <v>89800</v>
      </c>
      <c r="I620" s="25">
        <v>89800</v>
      </c>
      <c r="J620" s="25">
        <v>89800</v>
      </c>
    </row>
    <row r="621" spans="1:31" ht="22.5" x14ac:dyDescent="0.2">
      <c r="A621" s="19" t="s">
        <v>404</v>
      </c>
      <c r="B621" s="33" t="s">
        <v>76</v>
      </c>
      <c r="C621" s="33" t="s">
        <v>112</v>
      </c>
      <c r="D621" s="33" t="s">
        <v>88</v>
      </c>
      <c r="E621" s="33" t="s">
        <v>317</v>
      </c>
      <c r="F621" s="33"/>
      <c r="G621" s="33"/>
      <c r="H621" s="24">
        <f>H651+H653+H649+H645+H643+H622+H624+H626+H629+H632+H635+H638</f>
        <v>18429431.420000002</v>
      </c>
      <c r="I621" s="24">
        <f>I651+I653+I649+I645+I643</f>
        <v>2128800</v>
      </c>
      <c r="J621" s="24">
        <f>J651+J653+J649+J645+J643</f>
        <v>2128800</v>
      </c>
    </row>
    <row r="622" spans="1:31" ht="22.5" x14ac:dyDescent="0.2">
      <c r="A622" s="19" t="s">
        <v>766</v>
      </c>
      <c r="B622" s="33" t="s">
        <v>76</v>
      </c>
      <c r="C622" s="33" t="s">
        <v>112</v>
      </c>
      <c r="D622" s="33" t="s">
        <v>88</v>
      </c>
      <c r="E622" s="33" t="s">
        <v>757</v>
      </c>
      <c r="F622" s="33"/>
      <c r="G622" s="33"/>
      <c r="H622" s="24">
        <f t="shared" ref="H622:AE622" si="53">H623</f>
        <v>108683</v>
      </c>
      <c r="I622" s="24">
        <f t="shared" si="53"/>
        <v>0</v>
      </c>
      <c r="J622" s="24">
        <f t="shared" si="53"/>
        <v>0</v>
      </c>
      <c r="K622" s="24">
        <f t="shared" si="53"/>
        <v>0</v>
      </c>
      <c r="L622" s="24">
        <f t="shared" si="53"/>
        <v>0</v>
      </c>
      <c r="M622" s="24">
        <f t="shared" si="53"/>
        <v>0</v>
      </c>
      <c r="N622" s="24">
        <f t="shared" si="53"/>
        <v>0</v>
      </c>
      <c r="O622" s="24">
        <f t="shared" si="53"/>
        <v>0</v>
      </c>
      <c r="P622" s="24">
        <f t="shared" si="53"/>
        <v>0</v>
      </c>
      <c r="Q622" s="24">
        <f t="shared" si="53"/>
        <v>0</v>
      </c>
      <c r="R622" s="24">
        <f t="shared" si="53"/>
        <v>0</v>
      </c>
      <c r="S622" s="24">
        <f t="shared" si="53"/>
        <v>0</v>
      </c>
      <c r="T622" s="24">
        <f t="shared" si="53"/>
        <v>0</v>
      </c>
      <c r="U622" s="24">
        <f t="shared" si="53"/>
        <v>0</v>
      </c>
      <c r="V622" s="24">
        <f t="shared" si="53"/>
        <v>0</v>
      </c>
      <c r="W622" s="24">
        <f t="shared" si="53"/>
        <v>0</v>
      </c>
      <c r="X622" s="24">
        <f t="shared" si="53"/>
        <v>0</v>
      </c>
      <c r="Y622" s="24">
        <f t="shared" si="53"/>
        <v>0</v>
      </c>
      <c r="Z622" s="24">
        <f t="shared" si="53"/>
        <v>0</v>
      </c>
      <c r="AA622" s="24">
        <f t="shared" si="53"/>
        <v>0</v>
      </c>
      <c r="AB622" s="24">
        <f t="shared" si="53"/>
        <v>0</v>
      </c>
      <c r="AC622" s="24">
        <f t="shared" si="53"/>
        <v>0</v>
      </c>
      <c r="AD622" s="24">
        <f t="shared" si="53"/>
        <v>0</v>
      </c>
      <c r="AE622" s="24">
        <f t="shared" si="53"/>
        <v>0</v>
      </c>
    </row>
    <row r="623" spans="1:31" x14ac:dyDescent="0.2">
      <c r="A623" s="1" t="s">
        <v>458</v>
      </c>
      <c r="B623" s="33" t="s">
        <v>76</v>
      </c>
      <c r="C623" s="33" t="s">
        <v>112</v>
      </c>
      <c r="D623" s="33" t="s">
        <v>88</v>
      </c>
      <c r="E623" s="33" t="s">
        <v>757</v>
      </c>
      <c r="F623" s="33" t="s">
        <v>94</v>
      </c>
      <c r="G623" s="33"/>
      <c r="H623" s="24">
        <v>108683</v>
      </c>
      <c r="I623" s="24">
        <v>0</v>
      </c>
      <c r="J623" s="24">
        <v>0</v>
      </c>
    </row>
    <row r="624" spans="1:31" ht="22.5" x14ac:dyDescent="0.2">
      <c r="A624" s="19" t="s">
        <v>767</v>
      </c>
      <c r="B624" s="33" t="s">
        <v>76</v>
      </c>
      <c r="C624" s="33" t="s">
        <v>112</v>
      </c>
      <c r="D624" s="33" t="s">
        <v>88</v>
      </c>
      <c r="E624" s="33" t="s">
        <v>758</v>
      </c>
      <c r="F624" s="33"/>
      <c r="G624" s="33"/>
      <c r="H624" s="24">
        <f>H625</f>
        <v>495242.51</v>
      </c>
      <c r="I624" s="24">
        <f>I625</f>
        <v>0</v>
      </c>
      <c r="J624" s="24">
        <f>J625</f>
        <v>0</v>
      </c>
    </row>
    <row r="625" spans="1:31" x14ac:dyDescent="0.2">
      <c r="A625" s="1" t="s">
        <v>458</v>
      </c>
      <c r="B625" s="33" t="s">
        <v>76</v>
      </c>
      <c r="C625" s="33" t="s">
        <v>112</v>
      </c>
      <c r="D625" s="33" t="s">
        <v>88</v>
      </c>
      <c r="E625" s="33" t="s">
        <v>758</v>
      </c>
      <c r="F625" s="33" t="s">
        <v>94</v>
      </c>
      <c r="G625" s="33"/>
      <c r="H625" s="24">
        <v>495242.51</v>
      </c>
      <c r="I625" s="24">
        <v>0</v>
      </c>
      <c r="J625" s="24">
        <v>0</v>
      </c>
    </row>
    <row r="626" spans="1:31" ht="22.5" x14ac:dyDescent="0.2">
      <c r="A626" s="19" t="s">
        <v>768</v>
      </c>
      <c r="B626" s="33" t="s">
        <v>76</v>
      </c>
      <c r="C626" s="33" t="s">
        <v>112</v>
      </c>
      <c r="D626" s="33" t="s">
        <v>88</v>
      </c>
      <c r="E626" s="33" t="s">
        <v>759</v>
      </c>
      <c r="F626" s="33"/>
      <c r="G626" s="33"/>
      <c r="H626" s="24">
        <f t="shared" ref="H626:AE626" si="54">H627+H628</f>
        <v>196000</v>
      </c>
      <c r="I626" s="24">
        <f t="shared" si="54"/>
        <v>0</v>
      </c>
      <c r="J626" s="24">
        <f t="shared" si="54"/>
        <v>0</v>
      </c>
      <c r="K626" s="24">
        <f t="shared" si="54"/>
        <v>0</v>
      </c>
      <c r="L626" s="24">
        <f t="shared" si="54"/>
        <v>0</v>
      </c>
      <c r="M626" s="24">
        <f t="shared" si="54"/>
        <v>0</v>
      </c>
      <c r="N626" s="24">
        <f t="shared" si="54"/>
        <v>0</v>
      </c>
      <c r="O626" s="24">
        <f t="shared" si="54"/>
        <v>0</v>
      </c>
      <c r="P626" s="24">
        <f t="shared" si="54"/>
        <v>0</v>
      </c>
      <c r="Q626" s="24">
        <f t="shared" si="54"/>
        <v>0</v>
      </c>
      <c r="R626" s="24">
        <f t="shared" si="54"/>
        <v>0</v>
      </c>
      <c r="S626" s="24">
        <f t="shared" si="54"/>
        <v>0</v>
      </c>
      <c r="T626" s="24">
        <f t="shared" si="54"/>
        <v>0</v>
      </c>
      <c r="U626" s="24">
        <f t="shared" si="54"/>
        <v>0</v>
      </c>
      <c r="V626" s="24">
        <f t="shared" si="54"/>
        <v>0</v>
      </c>
      <c r="W626" s="24">
        <f t="shared" si="54"/>
        <v>0</v>
      </c>
      <c r="X626" s="24">
        <f t="shared" si="54"/>
        <v>0</v>
      </c>
      <c r="Y626" s="24">
        <f t="shared" si="54"/>
        <v>0</v>
      </c>
      <c r="Z626" s="24">
        <f t="shared" si="54"/>
        <v>0</v>
      </c>
      <c r="AA626" s="24">
        <f t="shared" si="54"/>
        <v>0</v>
      </c>
      <c r="AB626" s="24">
        <f t="shared" si="54"/>
        <v>0</v>
      </c>
      <c r="AC626" s="24">
        <f t="shared" si="54"/>
        <v>0</v>
      </c>
      <c r="AD626" s="24">
        <f t="shared" si="54"/>
        <v>0</v>
      </c>
      <c r="AE626" s="24">
        <f t="shared" si="54"/>
        <v>0</v>
      </c>
    </row>
    <row r="627" spans="1:31" x14ac:dyDescent="0.2">
      <c r="A627" s="1" t="s">
        <v>458</v>
      </c>
      <c r="B627" s="33" t="s">
        <v>76</v>
      </c>
      <c r="C627" s="33" t="s">
        <v>112</v>
      </c>
      <c r="D627" s="33" t="s">
        <v>88</v>
      </c>
      <c r="E627" s="33" t="s">
        <v>759</v>
      </c>
      <c r="F627" s="33" t="s">
        <v>94</v>
      </c>
      <c r="G627" s="33"/>
      <c r="H627" s="24">
        <v>14484.4</v>
      </c>
      <c r="I627" s="24">
        <v>0</v>
      </c>
      <c r="J627" s="24">
        <v>0</v>
      </c>
    </row>
    <row r="628" spans="1:31" x14ac:dyDescent="0.2">
      <c r="A628" s="1" t="s">
        <v>458</v>
      </c>
      <c r="B628" s="33" t="s">
        <v>76</v>
      </c>
      <c r="C628" s="33" t="s">
        <v>112</v>
      </c>
      <c r="D628" s="33" t="s">
        <v>88</v>
      </c>
      <c r="E628" s="33" t="s">
        <v>759</v>
      </c>
      <c r="F628" s="33" t="s">
        <v>94</v>
      </c>
      <c r="G628" s="33" t="s">
        <v>220</v>
      </c>
      <c r="H628" s="24">
        <v>181515.6</v>
      </c>
      <c r="I628" s="24">
        <v>0</v>
      </c>
      <c r="J628" s="24">
        <v>0</v>
      </c>
    </row>
    <row r="629" spans="1:31" ht="22.5" x14ac:dyDescent="0.2">
      <c r="A629" s="19" t="s">
        <v>769</v>
      </c>
      <c r="B629" s="33" t="s">
        <v>76</v>
      </c>
      <c r="C629" s="33" t="s">
        <v>112</v>
      </c>
      <c r="D629" s="33" t="s">
        <v>88</v>
      </c>
      <c r="E629" s="33" t="s">
        <v>760</v>
      </c>
      <c r="F629" s="33"/>
      <c r="G629" s="33"/>
      <c r="H629" s="24">
        <f>H630+H631</f>
        <v>792000</v>
      </c>
      <c r="I629" s="24">
        <f>I630+I631</f>
        <v>0</v>
      </c>
      <c r="J629" s="24">
        <f>J630+J631</f>
        <v>0</v>
      </c>
    </row>
    <row r="630" spans="1:31" x14ac:dyDescent="0.2">
      <c r="A630" s="1" t="s">
        <v>458</v>
      </c>
      <c r="B630" s="33" t="s">
        <v>76</v>
      </c>
      <c r="C630" s="33" t="s">
        <v>112</v>
      </c>
      <c r="D630" s="33" t="s">
        <v>88</v>
      </c>
      <c r="E630" s="33" t="s">
        <v>760</v>
      </c>
      <c r="F630" s="33" t="s">
        <v>94</v>
      </c>
      <c r="G630" s="33"/>
      <c r="H630" s="24">
        <v>58528.800000000003</v>
      </c>
      <c r="I630" s="24">
        <v>0</v>
      </c>
      <c r="J630" s="24">
        <v>0</v>
      </c>
    </row>
    <row r="631" spans="1:31" x14ac:dyDescent="0.2">
      <c r="A631" s="1" t="s">
        <v>458</v>
      </c>
      <c r="B631" s="33" t="s">
        <v>76</v>
      </c>
      <c r="C631" s="33" t="s">
        <v>112</v>
      </c>
      <c r="D631" s="33" t="s">
        <v>88</v>
      </c>
      <c r="E631" s="33" t="s">
        <v>760</v>
      </c>
      <c r="F631" s="33" t="s">
        <v>94</v>
      </c>
      <c r="G631" s="33" t="s">
        <v>220</v>
      </c>
      <c r="H631" s="24">
        <v>733471.2</v>
      </c>
      <c r="I631" s="24">
        <v>0</v>
      </c>
      <c r="J631" s="24">
        <v>0</v>
      </c>
    </row>
    <row r="632" spans="1:31" ht="22.5" x14ac:dyDescent="0.2">
      <c r="A632" s="19" t="s">
        <v>770</v>
      </c>
      <c r="B632" s="33" t="s">
        <v>76</v>
      </c>
      <c r="C632" s="33" t="s">
        <v>112</v>
      </c>
      <c r="D632" s="33" t="s">
        <v>88</v>
      </c>
      <c r="E632" s="33" t="s">
        <v>761</v>
      </c>
      <c r="F632" s="33"/>
      <c r="G632" s="33"/>
      <c r="H632" s="24">
        <f>H633+H634</f>
        <v>4499368.82</v>
      </c>
      <c r="I632" s="24">
        <f>I633+I634</f>
        <v>0</v>
      </c>
      <c r="J632" s="24">
        <f>J633+J634</f>
        <v>0</v>
      </c>
    </row>
    <row r="633" spans="1:31" x14ac:dyDescent="0.2">
      <c r="A633" s="1" t="s">
        <v>458</v>
      </c>
      <c r="B633" s="33" t="s">
        <v>76</v>
      </c>
      <c r="C633" s="33" t="s">
        <v>112</v>
      </c>
      <c r="D633" s="33" t="s">
        <v>88</v>
      </c>
      <c r="E633" s="33" t="s">
        <v>761</v>
      </c>
      <c r="F633" s="33" t="s">
        <v>94</v>
      </c>
      <c r="G633" s="33"/>
      <c r="H633" s="24">
        <v>332503.36</v>
      </c>
      <c r="I633" s="24">
        <v>0</v>
      </c>
      <c r="J633" s="24">
        <v>0</v>
      </c>
    </row>
    <row r="634" spans="1:31" x14ac:dyDescent="0.2">
      <c r="A634" s="1" t="s">
        <v>458</v>
      </c>
      <c r="B634" s="33" t="s">
        <v>76</v>
      </c>
      <c r="C634" s="33" t="s">
        <v>112</v>
      </c>
      <c r="D634" s="33" t="s">
        <v>88</v>
      </c>
      <c r="E634" s="33" t="s">
        <v>761</v>
      </c>
      <c r="F634" s="33" t="s">
        <v>94</v>
      </c>
      <c r="G634" s="33" t="s">
        <v>220</v>
      </c>
      <c r="H634" s="24">
        <v>4166865.46</v>
      </c>
      <c r="I634" s="24">
        <v>0</v>
      </c>
      <c r="J634" s="24">
        <v>0</v>
      </c>
    </row>
    <row r="635" spans="1:31" ht="22.5" x14ac:dyDescent="0.2">
      <c r="A635" s="19" t="s">
        <v>771</v>
      </c>
      <c r="B635" s="33" t="s">
        <v>76</v>
      </c>
      <c r="C635" s="33" t="s">
        <v>112</v>
      </c>
      <c r="D635" s="33" t="s">
        <v>88</v>
      </c>
      <c r="E635" s="33" t="s">
        <v>762</v>
      </c>
      <c r="F635" s="33"/>
      <c r="G635" s="33"/>
      <c r="H635" s="24">
        <f>H636+H637</f>
        <v>2801709.2</v>
      </c>
      <c r="I635" s="24">
        <f>I636+I637</f>
        <v>0</v>
      </c>
      <c r="J635" s="24">
        <f>J636+J637</f>
        <v>0</v>
      </c>
    </row>
    <row r="636" spans="1:31" x14ac:dyDescent="0.2">
      <c r="A636" s="72" t="s">
        <v>168</v>
      </c>
      <c r="B636" s="33" t="s">
        <v>76</v>
      </c>
      <c r="C636" s="33" t="s">
        <v>112</v>
      </c>
      <c r="D636" s="33" t="s">
        <v>88</v>
      </c>
      <c r="E636" s="33" t="s">
        <v>762</v>
      </c>
      <c r="F636" s="33" t="s">
        <v>166</v>
      </c>
      <c r="G636" s="33"/>
      <c r="H636" s="24">
        <v>207046.31</v>
      </c>
      <c r="I636" s="24">
        <v>0</v>
      </c>
      <c r="J636" s="24">
        <v>0</v>
      </c>
    </row>
    <row r="637" spans="1:31" x14ac:dyDescent="0.2">
      <c r="A637" s="72" t="s">
        <v>168</v>
      </c>
      <c r="B637" s="33" t="s">
        <v>76</v>
      </c>
      <c r="C637" s="33" t="s">
        <v>112</v>
      </c>
      <c r="D637" s="33" t="s">
        <v>88</v>
      </c>
      <c r="E637" s="33" t="s">
        <v>762</v>
      </c>
      <c r="F637" s="33" t="s">
        <v>166</v>
      </c>
      <c r="G637" s="33" t="s">
        <v>220</v>
      </c>
      <c r="H637" s="24">
        <v>2594662.89</v>
      </c>
      <c r="I637" s="24">
        <v>0</v>
      </c>
      <c r="J637" s="24">
        <v>0</v>
      </c>
    </row>
    <row r="638" spans="1:31" x14ac:dyDescent="0.2">
      <c r="A638" s="19" t="s">
        <v>752</v>
      </c>
      <c r="B638" s="33" t="s">
        <v>76</v>
      </c>
      <c r="C638" s="33" t="s">
        <v>112</v>
      </c>
      <c r="D638" s="33" t="s">
        <v>88</v>
      </c>
      <c r="E638" s="33" t="s">
        <v>764</v>
      </c>
      <c r="F638" s="33"/>
      <c r="G638" s="33"/>
      <c r="H638" s="24">
        <f>H639+H641</f>
        <v>12000</v>
      </c>
      <c r="I638" s="24">
        <f>I639+I641</f>
        <v>0</v>
      </c>
      <c r="J638" s="24">
        <f>J639+J641</f>
        <v>0</v>
      </c>
      <c r="K638" s="24" t="e">
        <f>K639+#REF!</f>
        <v>#REF!</v>
      </c>
      <c r="L638" s="24" t="e">
        <f>L639+#REF!</f>
        <v>#REF!</v>
      </c>
      <c r="M638" s="24" t="e">
        <f>M639+#REF!</f>
        <v>#REF!</v>
      </c>
      <c r="N638" s="24" t="e">
        <f>N639+#REF!</f>
        <v>#REF!</v>
      </c>
      <c r="O638" s="24" t="e">
        <f>O639+#REF!</f>
        <v>#REF!</v>
      </c>
      <c r="P638" s="24" t="e">
        <f>P639+#REF!</f>
        <v>#REF!</v>
      </c>
      <c r="Q638" s="24" t="e">
        <f>Q639+#REF!</f>
        <v>#REF!</v>
      </c>
      <c r="R638" s="24" t="e">
        <f>R639+#REF!</f>
        <v>#REF!</v>
      </c>
      <c r="S638" s="24" t="e">
        <f>S639+#REF!</f>
        <v>#REF!</v>
      </c>
      <c r="T638" s="24" t="e">
        <f>T639+#REF!</f>
        <v>#REF!</v>
      </c>
      <c r="U638" s="24" t="e">
        <f>U639+#REF!</f>
        <v>#REF!</v>
      </c>
      <c r="V638" s="24" t="e">
        <f>V639+#REF!</f>
        <v>#REF!</v>
      </c>
      <c r="W638" s="24" t="e">
        <f>W639+#REF!</f>
        <v>#REF!</v>
      </c>
      <c r="X638" s="24" t="e">
        <f>X639+#REF!</f>
        <v>#REF!</v>
      </c>
      <c r="Y638" s="24" t="e">
        <f>Y639+#REF!</f>
        <v>#REF!</v>
      </c>
      <c r="Z638" s="24" t="e">
        <f>Z639+#REF!</f>
        <v>#REF!</v>
      </c>
      <c r="AA638" s="24" t="e">
        <f>AA639+#REF!</f>
        <v>#REF!</v>
      </c>
      <c r="AB638" s="24" t="e">
        <f>AB639+#REF!</f>
        <v>#REF!</v>
      </c>
      <c r="AC638" s="24" t="e">
        <f>AC639+#REF!</f>
        <v>#REF!</v>
      </c>
      <c r="AD638" s="24" t="e">
        <f>AD639+#REF!</f>
        <v>#REF!</v>
      </c>
      <c r="AE638" s="24" t="e">
        <f>AE639+#REF!</f>
        <v>#REF!</v>
      </c>
    </row>
    <row r="639" spans="1:31" ht="33.75" x14ac:dyDescent="0.2">
      <c r="A639" s="19" t="s">
        <v>772</v>
      </c>
      <c r="B639" s="33" t="s">
        <v>76</v>
      </c>
      <c r="C639" s="33" t="s">
        <v>112</v>
      </c>
      <c r="D639" s="33" t="s">
        <v>88</v>
      </c>
      <c r="E639" s="33" t="s">
        <v>763</v>
      </c>
      <c r="F639" s="33"/>
      <c r="G639" s="33"/>
      <c r="H639" s="24">
        <f>H640</f>
        <v>4000</v>
      </c>
      <c r="I639" s="24">
        <f>I640</f>
        <v>0</v>
      </c>
      <c r="J639" s="24">
        <f>J640</f>
        <v>0</v>
      </c>
    </row>
    <row r="640" spans="1:31" x14ac:dyDescent="0.2">
      <c r="A640" s="1" t="s">
        <v>458</v>
      </c>
      <c r="B640" s="33" t="s">
        <v>76</v>
      </c>
      <c r="C640" s="33" t="s">
        <v>112</v>
      </c>
      <c r="D640" s="33" t="s">
        <v>88</v>
      </c>
      <c r="E640" s="33" t="s">
        <v>763</v>
      </c>
      <c r="F640" s="33" t="s">
        <v>94</v>
      </c>
      <c r="G640" s="33"/>
      <c r="H640" s="24">
        <v>4000</v>
      </c>
      <c r="I640" s="24">
        <v>0</v>
      </c>
      <c r="J640" s="24">
        <v>0</v>
      </c>
    </row>
    <row r="641" spans="1:10" ht="29.25" customHeight="1" x14ac:dyDescent="0.2">
      <c r="A641" s="19" t="s">
        <v>773</v>
      </c>
      <c r="B641" s="33" t="s">
        <v>76</v>
      </c>
      <c r="C641" s="33" t="s">
        <v>112</v>
      </c>
      <c r="D641" s="33" t="s">
        <v>88</v>
      </c>
      <c r="E641" s="33" t="s">
        <v>765</v>
      </c>
      <c r="F641" s="33"/>
      <c r="G641" s="33"/>
      <c r="H641" s="24">
        <f>H642</f>
        <v>8000</v>
      </c>
      <c r="I641" s="24">
        <f>I642</f>
        <v>0</v>
      </c>
      <c r="J641" s="24">
        <f>J642</f>
        <v>0</v>
      </c>
    </row>
    <row r="642" spans="1:10" x14ac:dyDescent="0.2">
      <c r="A642" s="1" t="s">
        <v>458</v>
      </c>
      <c r="B642" s="33" t="s">
        <v>76</v>
      </c>
      <c r="C642" s="33" t="s">
        <v>112</v>
      </c>
      <c r="D642" s="33" t="s">
        <v>88</v>
      </c>
      <c r="E642" s="33" t="s">
        <v>765</v>
      </c>
      <c r="F642" s="33" t="s">
        <v>94</v>
      </c>
      <c r="G642" s="33"/>
      <c r="H642" s="24">
        <v>8000</v>
      </c>
      <c r="I642" s="24">
        <v>0</v>
      </c>
      <c r="J642" s="24">
        <v>0</v>
      </c>
    </row>
    <row r="643" spans="1:10" x14ac:dyDescent="0.2">
      <c r="A643" s="9" t="s">
        <v>20</v>
      </c>
      <c r="B643" s="36" t="s">
        <v>76</v>
      </c>
      <c r="C643" s="36" t="s">
        <v>112</v>
      </c>
      <c r="D643" s="36" t="s">
        <v>88</v>
      </c>
      <c r="E643" s="36" t="s">
        <v>686</v>
      </c>
      <c r="F643" s="36"/>
      <c r="G643" s="36"/>
      <c r="H643" s="25">
        <f>H644</f>
        <v>1022484</v>
      </c>
      <c r="I643" s="25">
        <f>I644</f>
        <v>0</v>
      </c>
      <c r="J643" s="25">
        <f>J644</f>
        <v>0</v>
      </c>
    </row>
    <row r="644" spans="1:10" x14ac:dyDescent="0.2">
      <c r="A644" s="72" t="s">
        <v>168</v>
      </c>
      <c r="B644" s="73" t="s">
        <v>76</v>
      </c>
      <c r="C644" s="73" t="s">
        <v>112</v>
      </c>
      <c r="D644" s="73" t="s">
        <v>88</v>
      </c>
      <c r="E644" s="73" t="s">
        <v>686</v>
      </c>
      <c r="F644" s="73" t="s">
        <v>166</v>
      </c>
      <c r="G644" s="73"/>
      <c r="H644" s="25">
        <v>1022484</v>
      </c>
      <c r="I644" s="25">
        <v>0</v>
      </c>
      <c r="J644" s="25">
        <v>0</v>
      </c>
    </row>
    <row r="645" spans="1:10" ht="22.5" x14ac:dyDescent="0.2">
      <c r="A645" s="1" t="s">
        <v>513</v>
      </c>
      <c r="B645" s="33" t="s">
        <v>76</v>
      </c>
      <c r="C645" s="33" t="s">
        <v>112</v>
      </c>
      <c r="D645" s="33" t="s">
        <v>88</v>
      </c>
      <c r="E645" s="33" t="s">
        <v>138</v>
      </c>
      <c r="F645" s="33"/>
      <c r="G645" s="33"/>
      <c r="H645" s="24">
        <f>H646+H647+H648</f>
        <v>4501943.8899999997</v>
      </c>
      <c r="I645" s="24">
        <f>I646+I647+I648</f>
        <v>0</v>
      </c>
      <c r="J645" s="24">
        <f>J646+J647+J648</f>
        <v>0</v>
      </c>
    </row>
    <row r="646" spans="1:10" x14ac:dyDescent="0.2">
      <c r="A646" s="1" t="s">
        <v>458</v>
      </c>
      <c r="B646" s="33" t="s">
        <v>76</v>
      </c>
      <c r="C646" s="33" t="s">
        <v>112</v>
      </c>
      <c r="D646" s="33" t="s">
        <v>88</v>
      </c>
      <c r="E646" s="33" t="s">
        <v>138</v>
      </c>
      <c r="F646" s="33" t="s">
        <v>94</v>
      </c>
      <c r="G646" s="33"/>
      <c r="H646" s="24">
        <v>3611024.75</v>
      </c>
      <c r="I646" s="24">
        <v>0</v>
      </c>
      <c r="J646" s="24">
        <v>0</v>
      </c>
    </row>
    <row r="647" spans="1:10" x14ac:dyDescent="0.2">
      <c r="A647" s="9" t="s">
        <v>168</v>
      </c>
      <c r="B647" s="33" t="s">
        <v>76</v>
      </c>
      <c r="C647" s="33" t="s">
        <v>112</v>
      </c>
      <c r="D647" s="33" t="s">
        <v>88</v>
      </c>
      <c r="E647" s="33" t="s">
        <v>138</v>
      </c>
      <c r="F647" s="33" t="s">
        <v>165</v>
      </c>
      <c r="G647" s="33"/>
      <c r="H647" s="24">
        <v>284000</v>
      </c>
      <c r="I647" s="24">
        <v>0</v>
      </c>
      <c r="J647" s="24">
        <v>0</v>
      </c>
    </row>
    <row r="648" spans="1:10" x14ac:dyDescent="0.2">
      <c r="A648" s="72" t="s">
        <v>168</v>
      </c>
      <c r="B648" s="33" t="s">
        <v>76</v>
      </c>
      <c r="C648" s="33" t="s">
        <v>112</v>
      </c>
      <c r="D648" s="33" t="s">
        <v>88</v>
      </c>
      <c r="E648" s="33" t="s">
        <v>138</v>
      </c>
      <c r="F648" s="33" t="s">
        <v>166</v>
      </c>
      <c r="G648" s="33"/>
      <c r="H648" s="24">
        <v>606919.14</v>
      </c>
      <c r="I648" s="24">
        <v>0</v>
      </c>
      <c r="J648" s="24">
        <v>0</v>
      </c>
    </row>
    <row r="649" spans="1:10" ht="22.5" x14ac:dyDescent="0.2">
      <c r="A649" s="45" t="s">
        <v>570</v>
      </c>
      <c r="B649" s="33" t="s">
        <v>76</v>
      </c>
      <c r="C649" s="33" t="s">
        <v>112</v>
      </c>
      <c r="D649" s="33" t="s">
        <v>88</v>
      </c>
      <c r="E649" s="33" t="s">
        <v>571</v>
      </c>
      <c r="F649" s="33"/>
      <c r="G649" s="33"/>
      <c r="H649" s="24">
        <f>H650</f>
        <v>4000000</v>
      </c>
      <c r="I649" s="24">
        <f>I650</f>
        <v>0</v>
      </c>
      <c r="J649" s="24">
        <v>0</v>
      </c>
    </row>
    <row r="650" spans="1:10" x14ac:dyDescent="0.2">
      <c r="A650" s="1" t="s">
        <v>458</v>
      </c>
      <c r="B650" s="33" t="s">
        <v>76</v>
      </c>
      <c r="C650" s="33" t="s">
        <v>112</v>
      </c>
      <c r="D650" s="33" t="s">
        <v>88</v>
      </c>
      <c r="E650" s="33" t="s">
        <v>571</v>
      </c>
      <c r="F650" s="33" t="s">
        <v>94</v>
      </c>
      <c r="G650" s="33"/>
      <c r="H650" s="24">
        <v>4000000</v>
      </c>
      <c r="I650" s="24">
        <v>0</v>
      </c>
      <c r="J650" s="24">
        <v>0</v>
      </c>
    </row>
    <row r="651" spans="1:10" x14ac:dyDescent="0.2">
      <c r="A651" s="19" t="s">
        <v>405</v>
      </c>
      <c r="B651" s="33" t="s">
        <v>76</v>
      </c>
      <c r="C651" s="33" t="s">
        <v>112</v>
      </c>
      <c r="D651" s="33" t="s">
        <v>88</v>
      </c>
      <c r="E651" s="36" t="s">
        <v>231</v>
      </c>
      <c r="F651" s="33"/>
      <c r="G651" s="33"/>
      <c r="H651" s="24">
        <f>H652</f>
        <v>0</v>
      </c>
      <c r="I651" s="24">
        <f>I652</f>
        <v>1901800</v>
      </c>
      <c r="J651" s="24">
        <f>J652</f>
        <v>1901800</v>
      </c>
    </row>
    <row r="652" spans="1:10" x14ac:dyDescent="0.2">
      <c r="A652" s="19" t="s">
        <v>168</v>
      </c>
      <c r="B652" s="33" t="s">
        <v>76</v>
      </c>
      <c r="C652" s="33" t="s">
        <v>112</v>
      </c>
      <c r="D652" s="33" t="s">
        <v>88</v>
      </c>
      <c r="E652" s="36" t="s">
        <v>231</v>
      </c>
      <c r="F652" s="33" t="s">
        <v>166</v>
      </c>
      <c r="G652" s="33" t="s">
        <v>220</v>
      </c>
      <c r="H652" s="25">
        <v>0</v>
      </c>
      <c r="I652" s="25">
        <v>1901800</v>
      </c>
      <c r="J652" s="25">
        <v>1901800</v>
      </c>
    </row>
    <row r="653" spans="1:10" ht="22.5" x14ac:dyDescent="0.2">
      <c r="A653" s="19" t="s">
        <v>407</v>
      </c>
      <c r="B653" s="33" t="s">
        <v>76</v>
      </c>
      <c r="C653" s="33" t="s">
        <v>112</v>
      </c>
      <c r="D653" s="33" t="s">
        <v>88</v>
      </c>
      <c r="E653" s="36" t="s">
        <v>406</v>
      </c>
      <c r="F653" s="33"/>
      <c r="G653" s="33"/>
      <c r="H653" s="24">
        <f>H654</f>
        <v>0</v>
      </c>
      <c r="I653" s="24">
        <f>I654</f>
        <v>227000</v>
      </c>
      <c r="J653" s="24">
        <f>J654</f>
        <v>227000</v>
      </c>
    </row>
    <row r="654" spans="1:10" x14ac:dyDescent="0.2">
      <c r="A654" s="19" t="s">
        <v>168</v>
      </c>
      <c r="B654" s="33" t="s">
        <v>76</v>
      </c>
      <c r="C654" s="33" t="s">
        <v>112</v>
      </c>
      <c r="D654" s="33" t="s">
        <v>88</v>
      </c>
      <c r="E654" s="36" t="s">
        <v>406</v>
      </c>
      <c r="F654" s="33" t="s">
        <v>166</v>
      </c>
      <c r="G654" s="33" t="s">
        <v>220</v>
      </c>
      <c r="H654" s="25">
        <v>0</v>
      </c>
      <c r="I654" s="25">
        <v>227000</v>
      </c>
      <c r="J654" s="25">
        <v>227000</v>
      </c>
    </row>
    <row r="655" spans="1:10" ht="22.5" x14ac:dyDescent="0.2">
      <c r="A655" s="19" t="s">
        <v>277</v>
      </c>
      <c r="B655" s="33" t="s">
        <v>76</v>
      </c>
      <c r="C655" s="33" t="s">
        <v>112</v>
      </c>
      <c r="D655" s="33" t="s">
        <v>88</v>
      </c>
      <c r="E655" s="33" t="s">
        <v>313</v>
      </c>
      <c r="F655" s="33"/>
      <c r="G655" s="33"/>
      <c r="H655" s="24">
        <f t="shared" ref="H655:J656" si="55">H656</f>
        <v>50000</v>
      </c>
      <c r="I655" s="24">
        <f t="shared" si="55"/>
        <v>50000</v>
      </c>
      <c r="J655" s="24">
        <f t="shared" si="55"/>
        <v>50000</v>
      </c>
    </row>
    <row r="656" spans="1:10" ht="22.5" x14ac:dyDescent="0.2">
      <c r="A656" s="1" t="s">
        <v>514</v>
      </c>
      <c r="B656" s="33" t="s">
        <v>76</v>
      </c>
      <c r="C656" s="33" t="s">
        <v>112</v>
      </c>
      <c r="D656" s="33" t="s">
        <v>88</v>
      </c>
      <c r="E656" s="33" t="s">
        <v>408</v>
      </c>
      <c r="F656" s="33"/>
      <c r="G656" s="33"/>
      <c r="H656" s="24">
        <f t="shared" si="55"/>
        <v>50000</v>
      </c>
      <c r="I656" s="24">
        <f t="shared" si="55"/>
        <v>50000</v>
      </c>
      <c r="J656" s="24">
        <f t="shared" si="55"/>
        <v>50000</v>
      </c>
    </row>
    <row r="657" spans="1:10" x14ac:dyDescent="0.2">
      <c r="A657" s="19" t="s">
        <v>195</v>
      </c>
      <c r="B657" s="33" t="s">
        <v>76</v>
      </c>
      <c r="C657" s="33" t="s">
        <v>112</v>
      </c>
      <c r="D657" s="33" t="s">
        <v>88</v>
      </c>
      <c r="E657" s="33" t="s">
        <v>408</v>
      </c>
      <c r="F657" s="33" t="s">
        <v>194</v>
      </c>
      <c r="G657" s="33"/>
      <c r="H657" s="24">
        <v>50000</v>
      </c>
      <c r="I657" s="24">
        <v>50000</v>
      </c>
      <c r="J657" s="24">
        <v>50000</v>
      </c>
    </row>
    <row r="658" spans="1:10" x14ac:dyDescent="0.2">
      <c r="A658" s="1" t="s">
        <v>515</v>
      </c>
      <c r="B658" s="33" t="s">
        <v>76</v>
      </c>
      <c r="C658" s="33" t="s">
        <v>112</v>
      </c>
      <c r="D658" s="33" t="s">
        <v>88</v>
      </c>
      <c r="E658" s="33" t="s">
        <v>306</v>
      </c>
      <c r="F658" s="33"/>
      <c r="G658" s="33"/>
      <c r="H658" s="24">
        <f>H659+H666+H678</f>
        <v>750469334.57999992</v>
      </c>
      <c r="I658" s="24">
        <f>I659+I666+I678</f>
        <v>730480320</v>
      </c>
      <c r="J658" s="24">
        <f>J659+J666+J678</f>
        <v>724832390.63999999</v>
      </c>
    </row>
    <row r="659" spans="1:10" ht="45" x14ac:dyDescent="0.2">
      <c r="A659" s="17" t="s">
        <v>208</v>
      </c>
      <c r="B659" s="33" t="s">
        <v>76</v>
      </c>
      <c r="C659" s="33" t="s">
        <v>112</v>
      </c>
      <c r="D659" s="33" t="s">
        <v>88</v>
      </c>
      <c r="E659" s="33" t="s">
        <v>230</v>
      </c>
      <c r="F659" s="33"/>
      <c r="G659" s="33"/>
      <c r="H659" s="24">
        <f>SUM(H660:H665)</f>
        <v>462437100</v>
      </c>
      <c r="I659" s="24">
        <f>SUM(I660:I665)</f>
        <v>462437100</v>
      </c>
      <c r="J659" s="24">
        <f>SUM(J660:J665)</f>
        <v>462437100</v>
      </c>
    </row>
    <row r="660" spans="1:10" x14ac:dyDescent="0.2">
      <c r="A660" s="9" t="s">
        <v>450</v>
      </c>
      <c r="B660" s="33" t="s">
        <v>76</v>
      </c>
      <c r="C660" s="33" t="s">
        <v>112</v>
      </c>
      <c r="D660" s="33" t="s">
        <v>88</v>
      </c>
      <c r="E660" s="33" t="s">
        <v>230</v>
      </c>
      <c r="F660" s="33" t="s">
        <v>180</v>
      </c>
      <c r="G660" s="33" t="s">
        <v>220</v>
      </c>
      <c r="H660" s="25">
        <v>182700450.5</v>
      </c>
      <c r="I660" s="25">
        <v>280716172.50999999</v>
      </c>
      <c r="J660" s="25">
        <v>280716172.50999999</v>
      </c>
    </row>
    <row r="661" spans="1:10" x14ac:dyDescent="0.2">
      <c r="A661" s="9" t="s">
        <v>727</v>
      </c>
      <c r="B661" s="33" t="s">
        <v>76</v>
      </c>
      <c r="C661" s="33" t="s">
        <v>112</v>
      </c>
      <c r="D661" s="33" t="s">
        <v>88</v>
      </c>
      <c r="E661" s="33" t="s">
        <v>230</v>
      </c>
      <c r="F661" s="33" t="s">
        <v>181</v>
      </c>
      <c r="G661" s="33" t="s">
        <v>220</v>
      </c>
      <c r="H661" s="25">
        <v>1083.56</v>
      </c>
      <c r="I661" s="25">
        <v>0</v>
      </c>
      <c r="J661" s="25">
        <v>0</v>
      </c>
    </row>
    <row r="662" spans="1:10" ht="22.5" x14ac:dyDescent="0.2">
      <c r="A662" s="9" t="s">
        <v>451</v>
      </c>
      <c r="B662" s="33" t="s">
        <v>76</v>
      </c>
      <c r="C662" s="33" t="s">
        <v>112</v>
      </c>
      <c r="D662" s="33" t="s">
        <v>88</v>
      </c>
      <c r="E662" s="33" t="s">
        <v>230</v>
      </c>
      <c r="F662" s="33" t="s">
        <v>449</v>
      </c>
      <c r="G662" s="33" t="s">
        <v>220</v>
      </c>
      <c r="H662" s="24">
        <v>52887283.340000004</v>
      </c>
      <c r="I662" s="24">
        <v>31720927.489999998</v>
      </c>
      <c r="J662" s="24">
        <v>31720927.489999998</v>
      </c>
    </row>
    <row r="663" spans="1:10" x14ac:dyDescent="0.2">
      <c r="A663" s="19" t="s">
        <v>195</v>
      </c>
      <c r="B663" s="33" t="s">
        <v>76</v>
      </c>
      <c r="C663" s="33" t="s">
        <v>112</v>
      </c>
      <c r="D663" s="33" t="s">
        <v>88</v>
      </c>
      <c r="E663" s="33" t="s">
        <v>230</v>
      </c>
      <c r="F663" s="33" t="s">
        <v>194</v>
      </c>
      <c r="G663" s="33"/>
      <c r="H663" s="24">
        <v>213203</v>
      </c>
      <c r="I663" s="24">
        <v>0</v>
      </c>
      <c r="J663" s="24">
        <v>0</v>
      </c>
    </row>
    <row r="664" spans="1:10" x14ac:dyDescent="0.2">
      <c r="A664" s="1" t="s">
        <v>457</v>
      </c>
      <c r="B664" s="33" t="s">
        <v>76</v>
      </c>
      <c r="C664" s="33" t="s">
        <v>112</v>
      </c>
      <c r="D664" s="33" t="s">
        <v>88</v>
      </c>
      <c r="E664" s="33" t="s">
        <v>230</v>
      </c>
      <c r="F664" s="33" t="s">
        <v>94</v>
      </c>
      <c r="G664" s="33" t="s">
        <v>220</v>
      </c>
      <c r="H664" s="24">
        <v>2448297</v>
      </c>
      <c r="I664" s="24">
        <v>0</v>
      </c>
      <c r="J664" s="24">
        <v>0</v>
      </c>
    </row>
    <row r="665" spans="1:10" ht="33.75" x14ac:dyDescent="0.2">
      <c r="A665" s="1" t="s">
        <v>167</v>
      </c>
      <c r="B665" s="33" t="s">
        <v>76</v>
      </c>
      <c r="C665" s="33" t="s">
        <v>112</v>
      </c>
      <c r="D665" s="33" t="s">
        <v>88</v>
      </c>
      <c r="E665" s="33" t="s">
        <v>230</v>
      </c>
      <c r="F665" s="33" t="s">
        <v>165</v>
      </c>
      <c r="G665" s="33" t="s">
        <v>220</v>
      </c>
      <c r="H665" s="24">
        <v>224186782.59999999</v>
      </c>
      <c r="I665" s="24">
        <v>150000000</v>
      </c>
      <c r="J665" s="24">
        <v>150000000</v>
      </c>
    </row>
    <row r="666" spans="1:10" ht="22.5" x14ac:dyDescent="0.2">
      <c r="A666" s="1" t="s">
        <v>516</v>
      </c>
      <c r="B666" s="33" t="s">
        <v>76</v>
      </c>
      <c r="C666" s="33" t="s">
        <v>112</v>
      </c>
      <c r="D666" s="33" t="s">
        <v>88</v>
      </c>
      <c r="E666" s="33" t="s">
        <v>409</v>
      </c>
      <c r="F666" s="33"/>
      <c r="G666" s="33"/>
      <c r="H666" s="24">
        <f>SUM(H667:H677)</f>
        <v>243430684.57999998</v>
      </c>
      <c r="I666" s="24">
        <f>SUM(I667:I676)</f>
        <v>226217520</v>
      </c>
      <c r="J666" s="24">
        <f>SUM(J667:J676)</f>
        <v>220569590.63999999</v>
      </c>
    </row>
    <row r="667" spans="1:10" x14ac:dyDescent="0.2">
      <c r="A667" s="9" t="s">
        <v>450</v>
      </c>
      <c r="B667" s="33" t="s">
        <v>76</v>
      </c>
      <c r="C667" s="33" t="s">
        <v>112</v>
      </c>
      <c r="D667" s="33" t="s">
        <v>88</v>
      </c>
      <c r="E667" s="33" t="s">
        <v>409</v>
      </c>
      <c r="F667" s="33" t="s">
        <v>180</v>
      </c>
      <c r="G667" s="33"/>
      <c r="H667" s="24">
        <v>63568830</v>
      </c>
      <c r="I667" s="24">
        <v>63569520</v>
      </c>
      <c r="J667" s="24">
        <v>63569520</v>
      </c>
    </row>
    <row r="668" spans="1:10" x14ac:dyDescent="0.2">
      <c r="A668" s="9" t="s">
        <v>727</v>
      </c>
      <c r="B668" s="33" t="s">
        <v>76</v>
      </c>
      <c r="C668" s="33" t="s">
        <v>112</v>
      </c>
      <c r="D668" s="33" t="s">
        <v>88</v>
      </c>
      <c r="E668" s="33" t="s">
        <v>409</v>
      </c>
      <c r="F668" s="33" t="s">
        <v>181</v>
      </c>
      <c r="G668" s="33"/>
      <c r="H668" s="24">
        <v>690</v>
      </c>
      <c r="I668" s="24">
        <v>0</v>
      </c>
      <c r="J668" s="24">
        <v>0</v>
      </c>
    </row>
    <row r="669" spans="1:10" ht="22.5" x14ac:dyDescent="0.2">
      <c r="A669" s="9" t="s">
        <v>451</v>
      </c>
      <c r="B669" s="33" t="s">
        <v>76</v>
      </c>
      <c r="C669" s="33" t="s">
        <v>112</v>
      </c>
      <c r="D669" s="33" t="s">
        <v>88</v>
      </c>
      <c r="E669" s="33" t="s">
        <v>409</v>
      </c>
      <c r="F669" s="33" t="s">
        <v>449</v>
      </c>
      <c r="G669" s="33"/>
      <c r="H669" s="24">
        <v>19198000</v>
      </c>
      <c r="I669" s="24">
        <v>19198000</v>
      </c>
      <c r="J669" s="24">
        <v>19198000</v>
      </c>
    </row>
    <row r="670" spans="1:10" x14ac:dyDescent="0.2">
      <c r="A670" s="1" t="s">
        <v>195</v>
      </c>
      <c r="B670" s="33" t="s">
        <v>76</v>
      </c>
      <c r="C670" s="33" t="s">
        <v>112</v>
      </c>
      <c r="D670" s="33" t="s">
        <v>88</v>
      </c>
      <c r="E670" s="33" t="s">
        <v>409</v>
      </c>
      <c r="F670" s="33" t="s">
        <v>194</v>
      </c>
      <c r="G670" s="33"/>
      <c r="H670" s="24">
        <v>3540728</v>
      </c>
      <c r="I670" s="24">
        <v>3500000</v>
      </c>
      <c r="J670" s="24">
        <v>3500000</v>
      </c>
    </row>
    <row r="671" spans="1:10" x14ac:dyDescent="0.2">
      <c r="A671" s="1" t="s">
        <v>457</v>
      </c>
      <c r="B671" s="33" t="s">
        <v>76</v>
      </c>
      <c r="C671" s="33" t="s">
        <v>112</v>
      </c>
      <c r="D671" s="33" t="s">
        <v>88</v>
      </c>
      <c r="E671" s="33" t="s">
        <v>409</v>
      </c>
      <c r="F671" s="33" t="s">
        <v>94</v>
      </c>
      <c r="G671" s="33"/>
      <c r="H671" s="24">
        <v>21915636.440000001</v>
      </c>
      <c r="I671" s="24">
        <v>21250600</v>
      </c>
      <c r="J671" s="24">
        <v>21250600</v>
      </c>
    </row>
    <row r="672" spans="1:10" x14ac:dyDescent="0.2">
      <c r="A672" s="47" t="s">
        <v>478</v>
      </c>
      <c r="B672" s="33" t="s">
        <v>76</v>
      </c>
      <c r="C672" s="33" t="s">
        <v>112</v>
      </c>
      <c r="D672" s="33" t="s">
        <v>88</v>
      </c>
      <c r="E672" s="33" t="s">
        <v>409</v>
      </c>
      <c r="F672" s="34" t="s">
        <v>477</v>
      </c>
      <c r="G672" s="33"/>
      <c r="H672" s="24">
        <v>32493600.140000001</v>
      </c>
      <c r="I672" s="24">
        <v>33349400</v>
      </c>
      <c r="J672" s="24">
        <v>33349400</v>
      </c>
    </row>
    <row r="673" spans="1:10" ht="33.75" x14ac:dyDescent="0.2">
      <c r="A673" s="1" t="s">
        <v>167</v>
      </c>
      <c r="B673" s="33" t="s">
        <v>76</v>
      </c>
      <c r="C673" s="33" t="s">
        <v>112</v>
      </c>
      <c r="D673" s="33" t="s">
        <v>88</v>
      </c>
      <c r="E673" s="33" t="s">
        <v>409</v>
      </c>
      <c r="F673" s="33" t="s">
        <v>165</v>
      </c>
      <c r="G673" s="33"/>
      <c r="H673" s="24">
        <v>94320800</v>
      </c>
      <c r="I673" s="24">
        <v>77000000</v>
      </c>
      <c r="J673" s="24">
        <v>71352070.640000001</v>
      </c>
    </row>
    <row r="674" spans="1:10" x14ac:dyDescent="0.2">
      <c r="A674" s="19" t="s">
        <v>168</v>
      </c>
      <c r="B674" s="33" t="s">
        <v>76</v>
      </c>
      <c r="C674" s="33" t="s">
        <v>112</v>
      </c>
      <c r="D674" s="33" t="s">
        <v>88</v>
      </c>
      <c r="E674" s="33" t="s">
        <v>409</v>
      </c>
      <c r="F674" s="33" t="s">
        <v>166</v>
      </c>
      <c r="G674" s="33"/>
      <c r="H674" s="24">
        <v>42400</v>
      </c>
      <c r="I674" s="24">
        <v>0</v>
      </c>
      <c r="J674" s="24">
        <v>0</v>
      </c>
    </row>
    <row r="675" spans="1:10" x14ac:dyDescent="0.2">
      <c r="A675" s="1" t="s">
        <v>97</v>
      </c>
      <c r="B675" s="33" t="s">
        <v>76</v>
      </c>
      <c r="C675" s="33" t="s">
        <v>112</v>
      </c>
      <c r="D675" s="33" t="s">
        <v>88</v>
      </c>
      <c r="E675" s="33" t="s">
        <v>409</v>
      </c>
      <c r="F675" s="33" t="s">
        <v>95</v>
      </c>
      <c r="G675" s="33"/>
      <c r="H675" s="24">
        <v>7991750</v>
      </c>
      <c r="I675" s="24">
        <v>8000000</v>
      </c>
      <c r="J675" s="24">
        <v>8000000</v>
      </c>
    </row>
    <row r="676" spans="1:10" x14ac:dyDescent="0.2">
      <c r="A676" s="1" t="s">
        <v>326</v>
      </c>
      <c r="B676" s="33" t="s">
        <v>76</v>
      </c>
      <c r="C676" s="33" t="s">
        <v>112</v>
      </c>
      <c r="D676" s="33" t="s">
        <v>88</v>
      </c>
      <c r="E676" s="33" t="s">
        <v>409</v>
      </c>
      <c r="F676" s="33" t="s">
        <v>96</v>
      </c>
      <c r="G676" s="33"/>
      <c r="H676" s="24">
        <v>318487.7</v>
      </c>
      <c r="I676" s="24">
        <v>350000</v>
      </c>
      <c r="J676" s="24">
        <v>350000</v>
      </c>
    </row>
    <row r="677" spans="1:10" x14ac:dyDescent="0.2">
      <c r="A677" s="1" t="s">
        <v>696</v>
      </c>
      <c r="B677" s="33" t="s">
        <v>76</v>
      </c>
      <c r="C677" s="33" t="s">
        <v>112</v>
      </c>
      <c r="D677" s="33" t="s">
        <v>88</v>
      </c>
      <c r="E677" s="33" t="s">
        <v>409</v>
      </c>
      <c r="F677" s="33" t="s">
        <v>693</v>
      </c>
      <c r="G677" s="33"/>
      <c r="H677" s="24">
        <v>39762.300000000003</v>
      </c>
      <c r="I677" s="24">
        <v>0</v>
      </c>
      <c r="J677" s="24">
        <v>0</v>
      </c>
    </row>
    <row r="678" spans="1:10" ht="45" x14ac:dyDescent="0.2">
      <c r="A678" s="16" t="s">
        <v>654</v>
      </c>
      <c r="B678" s="33" t="s">
        <v>76</v>
      </c>
      <c r="C678" s="33" t="s">
        <v>112</v>
      </c>
      <c r="D678" s="33" t="s">
        <v>88</v>
      </c>
      <c r="E678" s="33" t="s">
        <v>653</v>
      </c>
      <c r="F678" s="33"/>
      <c r="G678" s="33"/>
      <c r="H678" s="24">
        <f>H679+H680+H681</f>
        <v>44601550</v>
      </c>
      <c r="I678" s="24">
        <f>I679+I680+I681</f>
        <v>41825700</v>
      </c>
      <c r="J678" s="24">
        <f>J679+J680+J681</f>
        <v>41825700</v>
      </c>
    </row>
    <row r="679" spans="1:10" x14ac:dyDescent="0.2">
      <c r="A679" s="9" t="s">
        <v>450</v>
      </c>
      <c r="B679" s="33" t="s">
        <v>76</v>
      </c>
      <c r="C679" s="33" t="s">
        <v>112</v>
      </c>
      <c r="D679" s="33" t="s">
        <v>88</v>
      </c>
      <c r="E679" s="33" t="s">
        <v>653</v>
      </c>
      <c r="F679" s="33" t="s">
        <v>180</v>
      </c>
      <c r="G679" s="33" t="s">
        <v>528</v>
      </c>
      <c r="H679" s="24">
        <v>17802000</v>
      </c>
      <c r="I679" s="24">
        <v>25584400</v>
      </c>
      <c r="J679" s="24">
        <v>25584400</v>
      </c>
    </row>
    <row r="680" spans="1:10" ht="22.5" x14ac:dyDescent="0.2">
      <c r="A680" s="9" t="s">
        <v>451</v>
      </c>
      <c r="B680" s="33" t="s">
        <v>76</v>
      </c>
      <c r="C680" s="33" t="s">
        <v>112</v>
      </c>
      <c r="D680" s="33" t="s">
        <v>88</v>
      </c>
      <c r="E680" s="33" t="s">
        <v>653</v>
      </c>
      <c r="F680" s="33" t="s">
        <v>449</v>
      </c>
      <c r="G680" s="33" t="s">
        <v>528</v>
      </c>
      <c r="H680" s="24">
        <v>5376204</v>
      </c>
      <c r="I680" s="24">
        <v>2718400</v>
      </c>
      <c r="J680" s="24">
        <v>2718400</v>
      </c>
    </row>
    <row r="681" spans="1:10" ht="33.75" x14ac:dyDescent="0.2">
      <c r="A681" s="1" t="s">
        <v>167</v>
      </c>
      <c r="B681" s="33" t="s">
        <v>76</v>
      </c>
      <c r="C681" s="33" t="s">
        <v>112</v>
      </c>
      <c r="D681" s="33" t="s">
        <v>88</v>
      </c>
      <c r="E681" s="33" t="s">
        <v>653</v>
      </c>
      <c r="F681" s="33" t="s">
        <v>165</v>
      </c>
      <c r="G681" s="33" t="s">
        <v>528</v>
      </c>
      <c r="H681" s="24">
        <v>21423346</v>
      </c>
      <c r="I681" s="24">
        <f>13972100-449200</f>
        <v>13522900</v>
      </c>
      <c r="J681" s="24">
        <v>13522900</v>
      </c>
    </row>
    <row r="682" spans="1:10" ht="22.5" x14ac:dyDescent="0.2">
      <c r="A682" s="9" t="s">
        <v>7</v>
      </c>
      <c r="B682" s="33" t="s">
        <v>76</v>
      </c>
      <c r="C682" s="33" t="s">
        <v>112</v>
      </c>
      <c r="D682" s="33" t="s">
        <v>88</v>
      </c>
      <c r="E682" s="33" t="s">
        <v>11</v>
      </c>
      <c r="F682" s="33"/>
      <c r="G682" s="33"/>
      <c r="H682" s="24">
        <f>H701+H711+H683+H686+H688+H692+H706+H694</f>
        <v>75759773</v>
      </c>
      <c r="I682" s="24">
        <f>I701+I711+I683+I686+I688+I692+I706+I694</f>
        <v>75178323</v>
      </c>
      <c r="J682" s="24">
        <f>J701+J711+J683+J686+J688+J692+J706+J694</f>
        <v>73514823</v>
      </c>
    </row>
    <row r="683" spans="1:10" x14ac:dyDescent="0.2">
      <c r="A683" s="10" t="s">
        <v>12</v>
      </c>
      <c r="B683" s="34" t="s">
        <v>76</v>
      </c>
      <c r="C683" s="34" t="s">
        <v>112</v>
      </c>
      <c r="D683" s="34" t="s">
        <v>88</v>
      </c>
      <c r="E683" s="34" t="s">
        <v>517</v>
      </c>
      <c r="F683" s="33"/>
      <c r="G683" s="33"/>
      <c r="H683" s="24">
        <f>H684+H685</f>
        <v>2351160</v>
      </c>
      <c r="I683" s="24">
        <f>I684+I685</f>
        <v>1870760</v>
      </c>
      <c r="J683" s="24">
        <f>J684+J685</f>
        <v>1870760</v>
      </c>
    </row>
    <row r="684" spans="1:10" x14ac:dyDescent="0.2">
      <c r="A684" s="10" t="s">
        <v>457</v>
      </c>
      <c r="B684" s="34" t="s">
        <v>76</v>
      </c>
      <c r="C684" s="34" t="s">
        <v>112</v>
      </c>
      <c r="D684" s="34" t="s">
        <v>88</v>
      </c>
      <c r="E684" s="34" t="s">
        <v>517</v>
      </c>
      <c r="F684" s="33" t="s">
        <v>94</v>
      </c>
      <c r="G684" s="33"/>
      <c r="H684" s="24">
        <v>1670760</v>
      </c>
      <c r="I684" s="24">
        <v>1670760</v>
      </c>
      <c r="J684" s="24">
        <v>1670760</v>
      </c>
    </row>
    <row r="685" spans="1:10" x14ac:dyDescent="0.2">
      <c r="A685" s="48" t="s">
        <v>168</v>
      </c>
      <c r="B685" s="34" t="s">
        <v>76</v>
      </c>
      <c r="C685" s="34" t="s">
        <v>112</v>
      </c>
      <c r="D685" s="34" t="s">
        <v>88</v>
      </c>
      <c r="E685" s="34" t="s">
        <v>517</v>
      </c>
      <c r="F685" s="33" t="s">
        <v>166</v>
      </c>
      <c r="G685" s="33"/>
      <c r="H685" s="24">
        <v>680400</v>
      </c>
      <c r="I685" s="24">
        <v>200000</v>
      </c>
      <c r="J685" s="24">
        <v>200000</v>
      </c>
    </row>
    <row r="686" spans="1:10" x14ac:dyDescent="0.2">
      <c r="A686" s="10" t="s">
        <v>15</v>
      </c>
      <c r="B686" s="34" t="s">
        <v>76</v>
      </c>
      <c r="C686" s="34" t="s">
        <v>112</v>
      </c>
      <c r="D686" s="34" t="s">
        <v>88</v>
      </c>
      <c r="E686" s="34" t="s">
        <v>518</v>
      </c>
      <c r="F686" s="33"/>
      <c r="G686" s="33"/>
      <c r="H686" s="24">
        <f>H687</f>
        <v>3946000</v>
      </c>
      <c r="I686" s="24">
        <f>I687</f>
        <v>4086000</v>
      </c>
      <c r="J686" s="24">
        <f>J687</f>
        <v>4086000</v>
      </c>
    </row>
    <row r="687" spans="1:10" x14ac:dyDescent="0.2">
      <c r="A687" s="10" t="s">
        <v>457</v>
      </c>
      <c r="B687" s="34" t="s">
        <v>76</v>
      </c>
      <c r="C687" s="34" t="s">
        <v>112</v>
      </c>
      <c r="D687" s="34" t="s">
        <v>88</v>
      </c>
      <c r="E687" s="34" t="s">
        <v>518</v>
      </c>
      <c r="F687" s="33" t="s">
        <v>94</v>
      </c>
      <c r="G687" s="33"/>
      <c r="H687" s="24">
        <v>3946000</v>
      </c>
      <c r="I687" s="24">
        <v>4086000</v>
      </c>
      <c r="J687" s="24">
        <v>4086000</v>
      </c>
    </row>
    <row r="688" spans="1:10" ht="22.5" x14ac:dyDescent="0.2">
      <c r="A688" s="10" t="s">
        <v>550</v>
      </c>
      <c r="B688" s="34" t="s">
        <v>76</v>
      </c>
      <c r="C688" s="34" t="s">
        <v>112</v>
      </c>
      <c r="D688" s="34" t="s">
        <v>88</v>
      </c>
      <c r="E688" s="34" t="s">
        <v>549</v>
      </c>
      <c r="F688" s="33"/>
      <c r="G688" s="33"/>
      <c r="H688" s="24">
        <f>H689+H691+H690</f>
        <v>8081053</v>
      </c>
      <c r="I688" s="24">
        <f>I689+I691+I690</f>
        <v>8081053</v>
      </c>
      <c r="J688" s="24">
        <f>J689+J691+J690</f>
        <v>8081053</v>
      </c>
    </row>
    <row r="689" spans="1:10" x14ac:dyDescent="0.2">
      <c r="A689" s="10" t="s">
        <v>457</v>
      </c>
      <c r="B689" s="34" t="s">
        <v>76</v>
      </c>
      <c r="C689" s="34" t="s">
        <v>112</v>
      </c>
      <c r="D689" s="34" t="s">
        <v>88</v>
      </c>
      <c r="E689" s="34" t="s">
        <v>549</v>
      </c>
      <c r="F689" s="33" t="s">
        <v>94</v>
      </c>
      <c r="G689" s="33"/>
      <c r="H689" s="24">
        <v>4117715.76</v>
      </c>
      <c r="I689" s="24">
        <v>4119753</v>
      </c>
      <c r="J689" s="24">
        <v>4119753</v>
      </c>
    </row>
    <row r="690" spans="1:10" ht="22.5" x14ac:dyDescent="0.2">
      <c r="A690" s="10" t="s">
        <v>30</v>
      </c>
      <c r="B690" s="34" t="s">
        <v>76</v>
      </c>
      <c r="C690" s="34" t="s">
        <v>112</v>
      </c>
      <c r="D690" s="34" t="s">
        <v>88</v>
      </c>
      <c r="E690" s="34" t="s">
        <v>549</v>
      </c>
      <c r="F690" s="33" t="s">
        <v>286</v>
      </c>
      <c r="G690" s="33"/>
      <c r="H690" s="24">
        <v>2037.24</v>
      </c>
      <c r="I690" s="24">
        <v>0</v>
      </c>
      <c r="J690" s="24">
        <v>0</v>
      </c>
    </row>
    <row r="691" spans="1:10" x14ac:dyDescent="0.2">
      <c r="A691" s="48" t="s">
        <v>168</v>
      </c>
      <c r="B691" s="34" t="s">
        <v>76</v>
      </c>
      <c r="C691" s="34" t="s">
        <v>112</v>
      </c>
      <c r="D691" s="34" t="s">
        <v>88</v>
      </c>
      <c r="E691" s="34" t="s">
        <v>549</v>
      </c>
      <c r="F691" s="33" t="s">
        <v>166</v>
      </c>
      <c r="G691" s="33"/>
      <c r="H691" s="24">
        <v>3961300</v>
      </c>
      <c r="I691" s="24">
        <v>3961300</v>
      </c>
      <c r="J691" s="24">
        <v>3961300</v>
      </c>
    </row>
    <row r="692" spans="1:10" x14ac:dyDescent="0.2">
      <c r="A692" s="10" t="s">
        <v>13</v>
      </c>
      <c r="B692" s="34" t="s">
        <v>76</v>
      </c>
      <c r="C692" s="34" t="s">
        <v>112</v>
      </c>
      <c r="D692" s="34" t="s">
        <v>88</v>
      </c>
      <c r="E692" s="34" t="s">
        <v>412</v>
      </c>
      <c r="F692" s="33"/>
      <c r="G692" s="33"/>
      <c r="H692" s="24">
        <f>H693</f>
        <v>5612000</v>
      </c>
      <c r="I692" s="24">
        <f>I693</f>
        <v>4244000</v>
      </c>
      <c r="J692" s="24">
        <f>J693</f>
        <v>4244000</v>
      </c>
    </row>
    <row r="693" spans="1:10" x14ac:dyDescent="0.2">
      <c r="A693" s="10" t="s">
        <v>457</v>
      </c>
      <c r="B693" s="34" t="s">
        <v>76</v>
      </c>
      <c r="C693" s="34" t="s">
        <v>112</v>
      </c>
      <c r="D693" s="34" t="s">
        <v>88</v>
      </c>
      <c r="E693" s="34" t="s">
        <v>412</v>
      </c>
      <c r="F693" s="33" t="s">
        <v>94</v>
      </c>
      <c r="G693" s="33"/>
      <c r="H693" s="24">
        <f>4244000+1368000</f>
        <v>5612000</v>
      </c>
      <c r="I693" s="24">
        <v>4244000</v>
      </c>
      <c r="J693" s="24">
        <v>4244000</v>
      </c>
    </row>
    <row r="694" spans="1:10" ht="22.5" x14ac:dyDescent="0.2">
      <c r="A694" s="1" t="s">
        <v>527</v>
      </c>
      <c r="B694" s="33" t="s">
        <v>76</v>
      </c>
      <c r="C694" s="33" t="s">
        <v>112</v>
      </c>
      <c r="D694" s="33" t="s">
        <v>88</v>
      </c>
      <c r="E694" s="33" t="s">
        <v>673</v>
      </c>
      <c r="F694" s="33"/>
      <c r="G694" s="33"/>
      <c r="H694" s="24">
        <f>SUM(H695:H700)</f>
        <v>44376590</v>
      </c>
      <c r="I694" s="24">
        <f>SUM(I695:I700)</f>
        <v>46400990</v>
      </c>
      <c r="J694" s="24">
        <f>SUM(J695:J700)</f>
        <v>44737490</v>
      </c>
    </row>
    <row r="695" spans="1:10" x14ac:dyDescent="0.2">
      <c r="A695" s="1" t="s">
        <v>457</v>
      </c>
      <c r="B695" s="33" t="s">
        <v>76</v>
      </c>
      <c r="C695" s="33" t="s">
        <v>112</v>
      </c>
      <c r="D695" s="33" t="s">
        <v>88</v>
      </c>
      <c r="E695" s="33" t="s">
        <v>673</v>
      </c>
      <c r="F695" s="33" t="s">
        <v>94</v>
      </c>
      <c r="G695" s="33"/>
      <c r="H695" s="24">
        <v>232909.31</v>
      </c>
      <c r="I695" s="24">
        <v>222310</v>
      </c>
      <c r="J695" s="24">
        <v>222310</v>
      </c>
    </row>
    <row r="696" spans="1:10" x14ac:dyDescent="0.2">
      <c r="A696" s="19" t="s">
        <v>168</v>
      </c>
      <c r="B696" s="33" t="s">
        <v>76</v>
      </c>
      <c r="C696" s="33" t="s">
        <v>112</v>
      </c>
      <c r="D696" s="33" t="s">
        <v>88</v>
      </c>
      <c r="E696" s="33" t="s">
        <v>673</v>
      </c>
      <c r="F696" s="33" t="s">
        <v>166</v>
      </c>
      <c r="G696" s="33"/>
      <c r="H696" s="24">
        <v>186180.69</v>
      </c>
      <c r="I696" s="24">
        <v>196780</v>
      </c>
      <c r="J696" s="24">
        <v>196780</v>
      </c>
    </row>
    <row r="697" spans="1:10" x14ac:dyDescent="0.2">
      <c r="A697" s="1" t="s">
        <v>457</v>
      </c>
      <c r="B697" s="33" t="s">
        <v>76</v>
      </c>
      <c r="C697" s="33" t="s">
        <v>112</v>
      </c>
      <c r="D697" s="33" t="s">
        <v>88</v>
      </c>
      <c r="E697" s="33" t="s">
        <v>673</v>
      </c>
      <c r="F697" s="33" t="s">
        <v>94</v>
      </c>
      <c r="G697" s="33" t="s">
        <v>220</v>
      </c>
      <c r="H697" s="24">
        <v>4424875.46</v>
      </c>
      <c r="I697" s="24">
        <v>4031610</v>
      </c>
      <c r="J697" s="24">
        <v>3682310</v>
      </c>
    </row>
    <row r="698" spans="1:10" x14ac:dyDescent="0.2">
      <c r="A698" s="19" t="s">
        <v>168</v>
      </c>
      <c r="B698" s="33" t="s">
        <v>76</v>
      </c>
      <c r="C698" s="33" t="s">
        <v>112</v>
      </c>
      <c r="D698" s="33" t="s">
        <v>88</v>
      </c>
      <c r="E698" s="33" t="s">
        <v>673</v>
      </c>
      <c r="F698" s="33" t="s">
        <v>166</v>
      </c>
      <c r="G698" s="33" t="s">
        <v>220</v>
      </c>
      <c r="H698" s="24">
        <v>3927049.84</v>
      </c>
      <c r="I698" s="24">
        <v>5624590</v>
      </c>
      <c r="J698" s="24">
        <v>5624590</v>
      </c>
    </row>
    <row r="699" spans="1:10" x14ac:dyDescent="0.2">
      <c r="A699" s="1" t="s">
        <v>457</v>
      </c>
      <c r="B699" s="33" t="s">
        <v>76</v>
      </c>
      <c r="C699" s="33" t="s">
        <v>112</v>
      </c>
      <c r="D699" s="33" t="s">
        <v>88</v>
      </c>
      <c r="E699" s="33" t="s">
        <v>673</v>
      </c>
      <c r="F699" s="33" t="s">
        <v>94</v>
      </c>
      <c r="G699" s="33" t="s">
        <v>528</v>
      </c>
      <c r="H699" s="24">
        <v>18863678.390000001</v>
      </c>
      <c r="I699" s="24">
        <v>16378700</v>
      </c>
      <c r="J699" s="24">
        <v>15064500</v>
      </c>
    </row>
    <row r="700" spans="1:10" x14ac:dyDescent="0.2">
      <c r="A700" s="19" t="s">
        <v>168</v>
      </c>
      <c r="B700" s="33" t="s">
        <v>76</v>
      </c>
      <c r="C700" s="33" t="s">
        <v>112</v>
      </c>
      <c r="D700" s="33" t="s">
        <v>88</v>
      </c>
      <c r="E700" s="33" t="s">
        <v>673</v>
      </c>
      <c r="F700" s="33" t="s">
        <v>166</v>
      </c>
      <c r="G700" s="33" t="s">
        <v>528</v>
      </c>
      <c r="H700" s="24">
        <v>16741896.310000001</v>
      </c>
      <c r="I700" s="24">
        <v>19947000</v>
      </c>
      <c r="J700" s="24">
        <v>19947000</v>
      </c>
    </row>
    <row r="701" spans="1:10" ht="22.5" x14ac:dyDescent="0.2">
      <c r="A701" s="1" t="s">
        <v>39</v>
      </c>
      <c r="B701" s="33" t="s">
        <v>76</v>
      </c>
      <c r="C701" s="33" t="s">
        <v>112</v>
      </c>
      <c r="D701" s="33" t="s">
        <v>88</v>
      </c>
      <c r="E701" s="36" t="s">
        <v>411</v>
      </c>
      <c r="F701" s="33"/>
      <c r="G701" s="33"/>
      <c r="H701" s="24">
        <f>H702+H703+H704+H705</f>
        <v>3844850</v>
      </c>
      <c r="I701" s="24">
        <f>I702+I703+I704+I705</f>
        <v>2710920</v>
      </c>
      <c r="J701" s="24">
        <f>J702+J703+J704+J705</f>
        <v>2710920</v>
      </c>
    </row>
    <row r="702" spans="1:10" x14ac:dyDescent="0.2">
      <c r="A702" s="1" t="s">
        <v>458</v>
      </c>
      <c r="B702" s="33" t="s">
        <v>76</v>
      </c>
      <c r="C702" s="33" t="s">
        <v>112</v>
      </c>
      <c r="D702" s="33" t="s">
        <v>88</v>
      </c>
      <c r="E702" s="36" t="s">
        <v>411</v>
      </c>
      <c r="F702" s="33" t="s">
        <v>94</v>
      </c>
      <c r="G702" s="33"/>
      <c r="H702" s="24">
        <v>1273790</v>
      </c>
      <c r="I702" s="24">
        <v>532330</v>
      </c>
      <c r="J702" s="24">
        <v>532330</v>
      </c>
    </row>
    <row r="703" spans="1:10" x14ac:dyDescent="0.2">
      <c r="A703" s="19" t="s">
        <v>168</v>
      </c>
      <c r="B703" s="33" t="s">
        <v>76</v>
      </c>
      <c r="C703" s="33" t="s">
        <v>112</v>
      </c>
      <c r="D703" s="33" t="s">
        <v>88</v>
      </c>
      <c r="E703" s="36" t="s">
        <v>411</v>
      </c>
      <c r="F703" s="33" t="s">
        <v>166</v>
      </c>
      <c r="G703" s="33"/>
      <c r="H703" s="24">
        <v>674260</v>
      </c>
      <c r="I703" s="24">
        <v>281790</v>
      </c>
      <c r="J703" s="24">
        <v>281790</v>
      </c>
    </row>
    <row r="704" spans="1:10" x14ac:dyDescent="0.2">
      <c r="A704" s="1" t="s">
        <v>458</v>
      </c>
      <c r="B704" s="33" t="s">
        <v>76</v>
      </c>
      <c r="C704" s="33" t="s">
        <v>112</v>
      </c>
      <c r="D704" s="33" t="s">
        <v>88</v>
      </c>
      <c r="E704" s="36" t="s">
        <v>411</v>
      </c>
      <c r="F704" s="33" t="s">
        <v>94</v>
      </c>
      <c r="G704" s="33" t="s">
        <v>220</v>
      </c>
      <c r="H704" s="25">
        <v>1240300</v>
      </c>
      <c r="I704" s="25">
        <v>1000000</v>
      </c>
      <c r="J704" s="25">
        <v>1000000</v>
      </c>
    </row>
    <row r="705" spans="1:10" x14ac:dyDescent="0.2">
      <c r="A705" s="19" t="s">
        <v>168</v>
      </c>
      <c r="B705" s="33" t="s">
        <v>76</v>
      </c>
      <c r="C705" s="33" t="s">
        <v>112</v>
      </c>
      <c r="D705" s="33" t="s">
        <v>88</v>
      </c>
      <c r="E705" s="36" t="s">
        <v>411</v>
      </c>
      <c r="F705" s="33" t="s">
        <v>166</v>
      </c>
      <c r="G705" s="33" t="s">
        <v>220</v>
      </c>
      <c r="H705" s="25">
        <v>656500</v>
      </c>
      <c r="I705" s="25">
        <v>896800</v>
      </c>
      <c r="J705" s="25">
        <v>896800</v>
      </c>
    </row>
    <row r="706" spans="1:10" ht="22.5" x14ac:dyDescent="0.2">
      <c r="A706" s="9" t="s">
        <v>623</v>
      </c>
      <c r="B706" s="33" t="s">
        <v>76</v>
      </c>
      <c r="C706" s="33" t="s">
        <v>112</v>
      </c>
      <c r="D706" s="33" t="s">
        <v>88</v>
      </c>
      <c r="E706" s="33" t="s">
        <v>146</v>
      </c>
      <c r="F706" s="33"/>
      <c r="G706" s="33"/>
      <c r="H706" s="24">
        <f>H709+H710+H707+H708</f>
        <v>7224100</v>
      </c>
      <c r="I706" s="24">
        <f>I709+I710+I707+I708</f>
        <v>7424800</v>
      </c>
      <c r="J706" s="24">
        <f>J709+J710+J707+J708</f>
        <v>7424800</v>
      </c>
    </row>
    <row r="707" spans="1:10" x14ac:dyDescent="0.2">
      <c r="A707" s="1" t="s">
        <v>458</v>
      </c>
      <c r="B707" s="33" t="s">
        <v>76</v>
      </c>
      <c r="C707" s="33" t="s">
        <v>112</v>
      </c>
      <c r="D707" s="33" t="s">
        <v>88</v>
      </c>
      <c r="E707" s="33" t="s">
        <v>146</v>
      </c>
      <c r="F707" s="33" t="s">
        <v>94</v>
      </c>
      <c r="G707" s="33"/>
      <c r="H707" s="24">
        <v>700000</v>
      </c>
      <c r="I707" s="24">
        <v>700000</v>
      </c>
      <c r="J707" s="24">
        <v>700000</v>
      </c>
    </row>
    <row r="708" spans="1:10" x14ac:dyDescent="0.2">
      <c r="A708" s="19" t="s">
        <v>168</v>
      </c>
      <c r="B708" s="33" t="s">
        <v>76</v>
      </c>
      <c r="C708" s="33" t="s">
        <v>112</v>
      </c>
      <c r="D708" s="33" t="s">
        <v>88</v>
      </c>
      <c r="E708" s="33" t="s">
        <v>146</v>
      </c>
      <c r="F708" s="33" t="s">
        <v>166</v>
      </c>
      <c r="G708" s="33"/>
      <c r="H708" s="24">
        <v>740000</v>
      </c>
      <c r="I708" s="24">
        <v>740000</v>
      </c>
      <c r="J708" s="24">
        <v>740000</v>
      </c>
    </row>
    <row r="709" spans="1:10" x14ac:dyDescent="0.2">
      <c r="A709" s="1" t="s">
        <v>458</v>
      </c>
      <c r="B709" s="33" t="s">
        <v>76</v>
      </c>
      <c r="C709" s="33" t="s">
        <v>112</v>
      </c>
      <c r="D709" s="33" t="s">
        <v>88</v>
      </c>
      <c r="E709" s="33" t="s">
        <v>146</v>
      </c>
      <c r="F709" s="33" t="s">
        <v>94</v>
      </c>
      <c r="G709" s="33" t="s">
        <v>220</v>
      </c>
      <c r="H709" s="24">
        <v>3000000</v>
      </c>
      <c r="I709" s="24">
        <v>3000000</v>
      </c>
      <c r="J709" s="24">
        <v>3000000</v>
      </c>
    </row>
    <row r="710" spans="1:10" x14ac:dyDescent="0.2">
      <c r="A710" s="19" t="s">
        <v>168</v>
      </c>
      <c r="B710" s="33" t="s">
        <v>76</v>
      </c>
      <c r="C710" s="33" t="s">
        <v>112</v>
      </c>
      <c r="D710" s="33" t="s">
        <v>88</v>
      </c>
      <c r="E710" s="33" t="s">
        <v>146</v>
      </c>
      <c r="F710" s="33" t="s">
        <v>166</v>
      </c>
      <c r="G710" s="33" t="s">
        <v>220</v>
      </c>
      <c r="H710" s="24">
        <v>2784100</v>
      </c>
      <c r="I710" s="24">
        <v>2984800</v>
      </c>
      <c r="J710" s="24">
        <v>2984800</v>
      </c>
    </row>
    <row r="711" spans="1:10" ht="45" x14ac:dyDescent="0.2">
      <c r="A711" s="16" t="s">
        <v>37</v>
      </c>
      <c r="B711" s="33" t="s">
        <v>76</v>
      </c>
      <c r="C711" s="33" t="s">
        <v>112</v>
      </c>
      <c r="D711" s="33" t="s">
        <v>88</v>
      </c>
      <c r="E711" s="36" t="s">
        <v>410</v>
      </c>
      <c r="F711" s="33"/>
      <c r="G711" s="33"/>
      <c r="H711" s="24">
        <f>H712+H713+H714+H715</f>
        <v>324020</v>
      </c>
      <c r="I711" s="24">
        <f>I712+I713+I714+I715</f>
        <v>359800</v>
      </c>
      <c r="J711" s="24">
        <f>J712+J713+J714+J715</f>
        <v>359800</v>
      </c>
    </row>
    <row r="712" spans="1:10" x14ac:dyDescent="0.2">
      <c r="A712" s="1" t="s">
        <v>458</v>
      </c>
      <c r="B712" s="33" t="s">
        <v>76</v>
      </c>
      <c r="C712" s="33" t="s">
        <v>112</v>
      </c>
      <c r="D712" s="33" t="s">
        <v>88</v>
      </c>
      <c r="E712" s="36" t="s">
        <v>410</v>
      </c>
      <c r="F712" s="33" t="s">
        <v>94</v>
      </c>
      <c r="G712" s="33"/>
      <c r="H712" s="24">
        <v>112070</v>
      </c>
      <c r="I712" s="24">
        <v>120910</v>
      </c>
      <c r="J712" s="24">
        <v>120910</v>
      </c>
    </row>
    <row r="713" spans="1:10" x14ac:dyDescent="0.2">
      <c r="A713" s="19" t="s">
        <v>168</v>
      </c>
      <c r="B713" s="33" t="s">
        <v>76</v>
      </c>
      <c r="C713" s="33" t="s">
        <v>112</v>
      </c>
      <c r="D713" s="33" t="s">
        <v>88</v>
      </c>
      <c r="E713" s="36" t="s">
        <v>410</v>
      </c>
      <c r="F713" s="33" t="s">
        <v>166</v>
      </c>
      <c r="G713" s="33"/>
      <c r="H713" s="24">
        <v>73250</v>
      </c>
      <c r="I713" s="24">
        <v>79010</v>
      </c>
      <c r="J713" s="24">
        <v>79010</v>
      </c>
    </row>
    <row r="714" spans="1:10" x14ac:dyDescent="0.2">
      <c r="A714" s="1" t="s">
        <v>458</v>
      </c>
      <c r="B714" s="33" t="s">
        <v>76</v>
      </c>
      <c r="C714" s="33" t="s">
        <v>112</v>
      </c>
      <c r="D714" s="33" t="s">
        <v>88</v>
      </c>
      <c r="E714" s="36" t="s">
        <v>410</v>
      </c>
      <c r="F714" s="33" t="s">
        <v>94</v>
      </c>
      <c r="G714" s="33" t="s">
        <v>220</v>
      </c>
      <c r="H714" s="24">
        <v>83900</v>
      </c>
      <c r="I714" s="24">
        <v>88420</v>
      </c>
      <c r="J714" s="24">
        <v>88420</v>
      </c>
    </row>
    <row r="715" spans="1:10" x14ac:dyDescent="0.2">
      <c r="A715" s="48" t="s">
        <v>168</v>
      </c>
      <c r="B715" s="34" t="s">
        <v>76</v>
      </c>
      <c r="C715" s="34" t="s">
        <v>112</v>
      </c>
      <c r="D715" s="34" t="s">
        <v>88</v>
      </c>
      <c r="E715" s="38" t="s">
        <v>410</v>
      </c>
      <c r="F715" s="33" t="s">
        <v>166</v>
      </c>
      <c r="G715" s="33" t="s">
        <v>220</v>
      </c>
      <c r="H715" s="24">
        <v>54800</v>
      </c>
      <c r="I715" s="24">
        <v>71460</v>
      </c>
      <c r="J715" s="24">
        <v>71460</v>
      </c>
    </row>
    <row r="716" spans="1:10" x14ac:dyDescent="0.2">
      <c r="A716" s="1" t="s">
        <v>506</v>
      </c>
      <c r="B716" s="33" t="s">
        <v>76</v>
      </c>
      <c r="C716" s="33" t="s">
        <v>112</v>
      </c>
      <c r="D716" s="33" t="s">
        <v>88</v>
      </c>
      <c r="E716" s="33" t="s">
        <v>310</v>
      </c>
      <c r="F716" s="33"/>
      <c r="G716" s="33"/>
      <c r="H716" s="24">
        <f>H717+H722</f>
        <v>631000</v>
      </c>
      <c r="I716" s="24">
        <f>I717+I722</f>
        <v>726000</v>
      </c>
      <c r="J716" s="24">
        <f>J717+J722</f>
        <v>552000</v>
      </c>
    </row>
    <row r="717" spans="1:10" x14ac:dyDescent="0.2">
      <c r="A717" s="2" t="s">
        <v>270</v>
      </c>
      <c r="B717" s="33" t="s">
        <v>76</v>
      </c>
      <c r="C717" s="33" t="s">
        <v>112</v>
      </c>
      <c r="D717" s="33" t="s">
        <v>88</v>
      </c>
      <c r="E717" s="33" t="s">
        <v>318</v>
      </c>
      <c r="F717" s="33"/>
      <c r="G717" s="33"/>
      <c r="H717" s="24">
        <f>H718</f>
        <v>431000</v>
      </c>
      <c r="I717" s="24">
        <f>I718</f>
        <v>526000</v>
      </c>
      <c r="J717" s="24">
        <f>J718</f>
        <v>552000</v>
      </c>
    </row>
    <row r="718" spans="1:10" x14ac:dyDescent="0.2">
      <c r="A718" s="1" t="s">
        <v>520</v>
      </c>
      <c r="B718" s="33" t="s">
        <v>76</v>
      </c>
      <c r="C718" s="33" t="s">
        <v>112</v>
      </c>
      <c r="D718" s="33" t="s">
        <v>88</v>
      </c>
      <c r="E718" s="33" t="s">
        <v>422</v>
      </c>
      <c r="F718" s="33"/>
      <c r="G718" s="33"/>
      <c r="H718" s="24">
        <f>H720+H721+H719</f>
        <v>431000</v>
      </c>
      <c r="I718" s="24">
        <f>I720+I721+I719</f>
        <v>526000</v>
      </c>
      <c r="J718" s="24">
        <f>J720+J721+J719</f>
        <v>552000</v>
      </c>
    </row>
    <row r="719" spans="1:10" x14ac:dyDescent="0.2">
      <c r="A719" s="1" t="s">
        <v>195</v>
      </c>
      <c r="B719" s="33" t="s">
        <v>76</v>
      </c>
      <c r="C719" s="33" t="s">
        <v>112</v>
      </c>
      <c r="D719" s="33" t="s">
        <v>88</v>
      </c>
      <c r="E719" s="33" t="s">
        <v>422</v>
      </c>
      <c r="F719" s="33" t="s">
        <v>194</v>
      </c>
      <c r="G719" s="33"/>
      <c r="H719" s="24">
        <v>4000</v>
      </c>
      <c r="I719" s="24">
        <v>0</v>
      </c>
      <c r="J719" s="24">
        <v>0</v>
      </c>
    </row>
    <row r="720" spans="1:10" x14ac:dyDescent="0.2">
      <c r="A720" s="1" t="s">
        <v>457</v>
      </c>
      <c r="B720" s="33" t="s">
        <v>76</v>
      </c>
      <c r="C720" s="33" t="s">
        <v>112</v>
      </c>
      <c r="D720" s="33" t="s">
        <v>88</v>
      </c>
      <c r="E720" s="33" t="s">
        <v>422</v>
      </c>
      <c r="F720" s="33" t="s">
        <v>94</v>
      </c>
      <c r="G720" s="33"/>
      <c r="H720" s="24">
        <v>335250</v>
      </c>
      <c r="I720" s="24">
        <v>526000</v>
      </c>
      <c r="J720" s="24">
        <v>552000</v>
      </c>
    </row>
    <row r="721" spans="1:31" x14ac:dyDescent="0.2">
      <c r="A721" s="48" t="s">
        <v>168</v>
      </c>
      <c r="B721" s="33" t="s">
        <v>76</v>
      </c>
      <c r="C721" s="33" t="s">
        <v>112</v>
      </c>
      <c r="D721" s="33" t="s">
        <v>88</v>
      </c>
      <c r="E721" s="33" t="s">
        <v>422</v>
      </c>
      <c r="F721" s="33" t="s">
        <v>166</v>
      </c>
      <c r="G721" s="33"/>
      <c r="H721" s="24">
        <v>91750</v>
      </c>
      <c r="I721" s="24">
        <v>0</v>
      </c>
      <c r="J721" s="24">
        <v>0</v>
      </c>
    </row>
    <row r="722" spans="1:31" x14ac:dyDescent="0.2">
      <c r="A722" s="2" t="s">
        <v>271</v>
      </c>
      <c r="B722" s="33" t="s">
        <v>76</v>
      </c>
      <c r="C722" s="33" t="s">
        <v>112</v>
      </c>
      <c r="D722" s="33" t="s">
        <v>88</v>
      </c>
      <c r="E722" s="33" t="s">
        <v>319</v>
      </c>
      <c r="F722" s="33"/>
      <c r="G722" s="33"/>
      <c r="H722" s="24">
        <f>H723</f>
        <v>200000</v>
      </c>
      <c r="I722" s="24">
        <f>I723</f>
        <v>200000</v>
      </c>
      <c r="J722" s="24">
        <f>J723</f>
        <v>0</v>
      </c>
    </row>
    <row r="723" spans="1:31" x14ac:dyDescent="0.2">
      <c r="A723" s="1" t="s">
        <v>521</v>
      </c>
      <c r="B723" s="33" t="s">
        <v>76</v>
      </c>
      <c r="C723" s="33" t="s">
        <v>112</v>
      </c>
      <c r="D723" s="33" t="s">
        <v>88</v>
      </c>
      <c r="E723" s="33" t="s">
        <v>423</v>
      </c>
      <c r="F723" s="33"/>
      <c r="G723" s="33"/>
      <c r="H723" s="24">
        <f t="shared" ref="H723:AE723" si="56">H724+H725</f>
        <v>200000</v>
      </c>
      <c r="I723" s="24">
        <f t="shared" si="56"/>
        <v>200000</v>
      </c>
      <c r="J723" s="24">
        <f t="shared" si="56"/>
        <v>0</v>
      </c>
      <c r="K723" s="24">
        <f t="shared" si="56"/>
        <v>0</v>
      </c>
      <c r="L723" s="24">
        <f t="shared" si="56"/>
        <v>0</v>
      </c>
      <c r="M723" s="24">
        <f t="shared" si="56"/>
        <v>0</v>
      </c>
      <c r="N723" s="24">
        <f t="shared" si="56"/>
        <v>0</v>
      </c>
      <c r="O723" s="24">
        <f t="shared" si="56"/>
        <v>0</v>
      </c>
      <c r="P723" s="24">
        <f t="shared" si="56"/>
        <v>0</v>
      </c>
      <c r="Q723" s="24">
        <f t="shared" si="56"/>
        <v>0</v>
      </c>
      <c r="R723" s="24">
        <f t="shared" si="56"/>
        <v>0</v>
      </c>
      <c r="S723" s="24">
        <f t="shared" si="56"/>
        <v>0</v>
      </c>
      <c r="T723" s="24">
        <f t="shared" si="56"/>
        <v>0</v>
      </c>
      <c r="U723" s="24">
        <f t="shared" si="56"/>
        <v>0</v>
      </c>
      <c r="V723" s="24">
        <f t="shared" si="56"/>
        <v>0</v>
      </c>
      <c r="W723" s="24">
        <f t="shared" si="56"/>
        <v>0</v>
      </c>
      <c r="X723" s="24">
        <f t="shared" si="56"/>
        <v>0</v>
      </c>
      <c r="Y723" s="24">
        <f t="shared" si="56"/>
        <v>0</v>
      </c>
      <c r="Z723" s="24">
        <f t="shared" si="56"/>
        <v>0</v>
      </c>
      <c r="AA723" s="24">
        <f t="shared" si="56"/>
        <v>0</v>
      </c>
      <c r="AB723" s="24">
        <f t="shared" si="56"/>
        <v>0</v>
      </c>
      <c r="AC723" s="24">
        <f t="shared" si="56"/>
        <v>0</v>
      </c>
      <c r="AD723" s="24">
        <f t="shared" si="56"/>
        <v>0</v>
      </c>
      <c r="AE723" s="24">
        <f t="shared" si="56"/>
        <v>0</v>
      </c>
    </row>
    <row r="724" spans="1:31" x14ac:dyDescent="0.2">
      <c r="A724" s="1" t="s">
        <v>457</v>
      </c>
      <c r="B724" s="33" t="s">
        <v>76</v>
      </c>
      <c r="C724" s="33" t="s">
        <v>112</v>
      </c>
      <c r="D724" s="33" t="s">
        <v>88</v>
      </c>
      <c r="E724" s="33" t="s">
        <v>423</v>
      </c>
      <c r="F724" s="33" t="s">
        <v>94</v>
      </c>
      <c r="G724" s="33"/>
      <c r="H724" s="24">
        <v>101000</v>
      </c>
      <c r="I724" s="24">
        <v>200000</v>
      </c>
      <c r="J724" s="24">
        <v>0</v>
      </c>
    </row>
    <row r="725" spans="1:31" x14ac:dyDescent="0.2">
      <c r="A725" s="48" t="s">
        <v>168</v>
      </c>
      <c r="B725" s="33" t="s">
        <v>76</v>
      </c>
      <c r="C725" s="33" t="s">
        <v>112</v>
      </c>
      <c r="D725" s="33" t="s">
        <v>88</v>
      </c>
      <c r="E725" s="33" t="s">
        <v>423</v>
      </c>
      <c r="F725" s="33" t="s">
        <v>166</v>
      </c>
      <c r="G725" s="33"/>
      <c r="H725" s="24">
        <v>99000</v>
      </c>
      <c r="I725" s="24">
        <v>0</v>
      </c>
      <c r="J725" s="24">
        <v>0</v>
      </c>
    </row>
    <row r="726" spans="1:31" x14ac:dyDescent="0.2">
      <c r="A726" s="1" t="s">
        <v>33</v>
      </c>
      <c r="B726" s="33" t="s">
        <v>76</v>
      </c>
      <c r="C726" s="33" t="s">
        <v>112</v>
      </c>
      <c r="D726" s="33" t="s">
        <v>99</v>
      </c>
      <c r="E726" s="33"/>
      <c r="F726" s="33"/>
      <c r="G726" s="33"/>
      <c r="H726" s="24">
        <f>H727+H737</f>
        <v>29954115</v>
      </c>
      <c r="I726" s="24">
        <f>I727+I737</f>
        <v>29425690</v>
      </c>
      <c r="J726" s="24">
        <f>J727+J737</f>
        <v>29425690</v>
      </c>
    </row>
    <row r="727" spans="1:31" ht="22.5" x14ac:dyDescent="0.2">
      <c r="A727" s="19" t="s">
        <v>510</v>
      </c>
      <c r="B727" s="33" t="s">
        <v>76</v>
      </c>
      <c r="C727" s="33" t="s">
        <v>112</v>
      </c>
      <c r="D727" s="33" t="s">
        <v>99</v>
      </c>
      <c r="E727" s="33" t="s">
        <v>282</v>
      </c>
      <c r="F727" s="33"/>
      <c r="G727" s="33"/>
      <c r="H727" s="24">
        <f t="shared" ref="H727:J728" si="57">H728</f>
        <v>29906115</v>
      </c>
      <c r="I727" s="24">
        <f t="shared" si="57"/>
        <v>29425690</v>
      </c>
      <c r="J727" s="24">
        <f t="shared" si="57"/>
        <v>29425690</v>
      </c>
    </row>
    <row r="728" spans="1:31" x14ac:dyDescent="0.2">
      <c r="A728" s="1" t="s">
        <v>455</v>
      </c>
      <c r="B728" s="33" t="s">
        <v>76</v>
      </c>
      <c r="C728" s="33" t="s">
        <v>112</v>
      </c>
      <c r="D728" s="33" t="s">
        <v>99</v>
      </c>
      <c r="E728" s="33" t="s">
        <v>306</v>
      </c>
      <c r="F728" s="33"/>
      <c r="G728" s="33"/>
      <c r="H728" s="24">
        <f t="shared" si="57"/>
        <v>29906115</v>
      </c>
      <c r="I728" s="24">
        <f t="shared" si="57"/>
        <v>29425690</v>
      </c>
      <c r="J728" s="24">
        <f t="shared" si="57"/>
        <v>29425690</v>
      </c>
    </row>
    <row r="729" spans="1:31" ht="22.5" x14ac:dyDescent="0.2">
      <c r="A729" s="45" t="s">
        <v>552</v>
      </c>
      <c r="B729" s="33" t="s">
        <v>76</v>
      </c>
      <c r="C729" s="33" t="s">
        <v>112</v>
      </c>
      <c r="D729" s="33" t="s">
        <v>99</v>
      </c>
      <c r="E729" s="33" t="s">
        <v>413</v>
      </c>
      <c r="F729" s="33"/>
      <c r="G729" s="33"/>
      <c r="H729" s="24">
        <f>SUM(H730:H736)</f>
        <v>29906115</v>
      </c>
      <c r="I729" s="24">
        <f>SUM(I730:I736)</f>
        <v>29425690</v>
      </c>
      <c r="J729" s="24">
        <f>SUM(J730:J736)</f>
        <v>29425690</v>
      </c>
    </row>
    <row r="730" spans="1:31" x14ac:dyDescent="0.2">
      <c r="A730" s="9" t="s">
        <v>450</v>
      </c>
      <c r="B730" s="33" t="s">
        <v>76</v>
      </c>
      <c r="C730" s="33" t="s">
        <v>112</v>
      </c>
      <c r="D730" s="33" t="s">
        <v>99</v>
      </c>
      <c r="E730" s="33" t="s">
        <v>413</v>
      </c>
      <c r="F730" s="33" t="s">
        <v>180</v>
      </c>
      <c r="G730" s="33"/>
      <c r="H730" s="24">
        <v>19450370</v>
      </c>
      <c r="I730" s="24">
        <v>19450370</v>
      </c>
      <c r="J730" s="24">
        <v>19450370</v>
      </c>
    </row>
    <row r="731" spans="1:31" ht="22.5" x14ac:dyDescent="0.2">
      <c r="A731" s="9" t="s">
        <v>451</v>
      </c>
      <c r="B731" s="33" t="s">
        <v>76</v>
      </c>
      <c r="C731" s="33" t="s">
        <v>112</v>
      </c>
      <c r="D731" s="33" t="s">
        <v>99</v>
      </c>
      <c r="E731" s="33" t="s">
        <v>413</v>
      </c>
      <c r="F731" s="33" t="s">
        <v>449</v>
      </c>
      <c r="G731" s="33"/>
      <c r="H731" s="24">
        <v>5874020</v>
      </c>
      <c r="I731" s="24">
        <v>5874020</v>
      </c>
      <c r="J731" s="24">
        <v>5874020</v>
      </c>
    </row>
    <row r="732" spans="1:31" x14ac:dyDescent="0.2">
      <c r="A732" s="1" t="s">
        <v>195</v>
      </c>
      <c r="B732" s="33" t="s">
        <v>76</v>
      </c>
      <c r="C732" s="33" t="s">
        <v>112</v>
      </c>
      <c r="D732" s="33" t="s">
        <v>99</v>
      </c>
      <c r="E732" s="33" t="s">
        <v>413</v>
      </c>
      <c r="F732" s="33" t="s">
        <v>194</v>
      </c>
      <c r="G732" s="33"/>
      <c r="H732" s="24">
        <v>450000</v>
      </c>
      <c r="I732" s="24">
        <v>450000</v>
      </c>
      <c r="J732" s="24">
        <v>450000</v>
      </c>
    </row>
    <row r="733" spans="1:31" x14ac:dyDescent="0.2">
      <c r="A733" s="1" t="s">
        <v>457</v>
      </c>
      <c r="B733" s="33" t="s">
        <v>76</v>
      </c>
      <c r="C733" s="33" t="s">
        <v>112</v>
      </c>
      <c r="D733" s="33" t="s">
        <v>99</v>
      </c>
      <c r="E733" s="33" t="s">
        <v>413</v>
      </c>
      <c r="F733" s="33" t="s">
        <v>94</v>
      </c>
      <c r="G733" s="33"/>
      <c r="H733" s="24">
        <v>3102425</v>
      </c>
      <c r="I733" s="24">
        <v>2622000</v>
      </c>
      <c r="J733" s="24">
        <v>2622000</v>
      </c>
    </row>
    <row r="734" spans="1:31" x14ac:dyDescent="0.2">
      <c r="A734" s="49" t="s">
        <v>478</v>
      </c>
      <c r="B734" s="33" t="s">
        <v>76</v>
      </c>
      <c r="C734" s="33" t="s">
        <v>112</v>
      </c>
      <c r="D734" s="33" t="s">
        <v>99</v>
      </c>
      <c r="E734" s="33" t="s">
        <v>413</v>
      </c>
      <c r="F734" s="34" t="s">
        <v>477</v>
      </c>
      <c r="G734" s="33"/>
      <c r="H734" s="24">
        <v>978000</v>
      </c>
      <c r="I734" s="24">
        <v>978000</v>
      </c>
      <c r="J734" s="24">
        <v>978000</v>
      </c>
    </row>
    <row r="735" spans="1:31" x14ac:dyDescent="0.2">
      <c r="A735" s="1" t="s">
        <v>97</v>
      </c>
      <c r="B735" s="33" t="s">
        <v>76</v>
      </c>
      <c r="C735" s="33" t="s">
        <v>112</v>
      </c>
      <c r="D735" s="33" t="s">
        <v>99</v>
      </c>
      <c r="E735" s="33" t="s">
        <v>413</v>
      </c>
      <c r="F735" s="33" t="s">
        <v>95</v>
      </c>
      <c r="G735" s="33"/>
      <c r="H735" s="24">
        <v>40000</v>
      </c>
      <c r="I735" s="24">
        <v>40000</v>
      </c>
      <c r="J735" s="24">
        <v>40000</v>
      </c>
    </row>
    <row r="736" spans="1:31" x14ac:dyDescent="0.2">
      <c r="A736" s="1" t="s">
        <v>326</v>
      </c>
      <c r="B736" s="33" t="s">
        <v>76</v>
      </c>
      <c r="C736" s="33" t="s">
        <v>112</v>
      </c>
      <c r="D736" s="33" t="s">
        <v>99</v>
      </c>
      <c r="E736" s="33" t="s">
        <v>413</v>
      </c>
      <c r="F736" s="33" t="s">
        <v>96</v>
      </c>
      <c r="G736" s="33"/>
      <c r="H736" s="24">
        <v>11300</v>
      </c>
      <c r="I736" s="24">
        <v>11300</v>
      </c>
      <c r="J736" s="24">
        <v>11300</v>
      </c>
    </row>
    <row r="737" spans="1:10" x14ac:dyDescent="0.2">
      <c r="A737" s="1" t="s">
        <v>506</v>
      </c>
      <c r="B737" s="33" t="s">
        <v>76</v>
      </c>
      <c r="C737" s="33" t="s">
        <v>112</v>
      </c>
      <c r="D737" s="33" t="s">
        <v>99</v>
      </c>
      <c r="E737" s="33" t="s">
        <v>310</v>
      </c>
      <c r="F737" s="33"/>
      <c r="G737" s="33"/>
      <c r="H737" s="24">
        <f t="shared" ref="H737:J739" si="58">H738</f>
        <v>48000</v>
      </c>
      <c r="I737" s="24">
        <f t="shared" si="58"/>
        <v>0</v>
      </c>
      <c r="J737" s="24">
        <f t="shared" si="58"/>
        <v>0</v>
      </c>
    </row>
    <row r="738" spans="1:10" x14ac:dyDescent="0.2">
      <c r="A738" s="1" t="s">
        <v>270</v>
      </c>
      <c r="B738" s="33" t="s">
        <v>76</v>
      </c>
      <c r="C738" s="33" t="s">
        <v>112</v>
      </c>
      <c r="D738" s="33" t="s">
        <v>99</v>
      </c>
      <c r="E738" s="33" t="s">
        <v>318</v>
      </c>
      <c r="F738" s="33"/>
      <c r="G738" s="33"/>
      <c r="H738" s="24">
        <f t="shared" si="58"/>
        <v>48000</v>
      </c>
      <c r="I738" s="24">
        <f t="shared" si="58"/>
        <v>0</v>
      </c>
      <c r="J738" s="24">
        <f t="shared" si="58"/>
        <v>0</v>
      </c>
    </row>
    <row r="739" spans="1:10" x14ac:dyDescent="0.2">
      <c r="A739" s="1" t="s">
        <v>732</v>
      </c>
      <c r="B739" s="33" t="s">
        <v>76</v>
      </c>
      <c r="C739" s="33" t="s">
        <v>112</v>
      </c>
      <c r="D739" s="33" t="s">
        <v>99</v>
      </c>
      <c r="E739" s="33" t="s">
        <v>731</v>
      </c>
      <c r="F739" s="33"/>
      <c r="G739" s="33"/>
      <c r="H739" s="24">
        <f t="shared" si="58"/>
        <v>48000</v>
      </c>
      <c r="I739" s="24">
        <f t="shared" si="58"/>
        <v>0</v>
      </c>
      <c r="J739" s="24">
        <f t="shared" si="58"/>
        <v>0</v>
      </c>
    </row>
    <row r="740" spans="1:10" x14ac:dyDescent="0.2">
      <c r="A740" s="1" t="s">
        <v>457</v>
      </c>
      <c r="B740" s="33" t="s">
        <v>76</v>
      </c>
      <c r="C740" s="33" t="s">
        <v>112</v>
      </c>
      <c r="D740" s="33" t="s">
        <v>99</v>
      </c>
      <c r="E740" s="33" t="s">
        <v>731</v>
      </c>
      <c r="F740" s="33" t="s">
        <v>94</v>
      </c>
      <c r="G740" s="33"/>
      <c r="H740" s="24">
        <v>48000</v>
      </c>
      <c r="I740" s="24">
        <v>0</v>
      </c>
      <c r="J740" s="24">
        <v>0</v>
      </c>
    </row>
    <row r="741" spans="1:10" x14ac:dyDescent="0.2">
      <c r="A741" s="19" t="s">
        <v>196</v>
      </c>
      <c r="B741" s="33" t="s">
        <v>76</v>
      </c>
      <c r="C741" s="33" t="s">
        <v>112</v>
      </c>
      <c r="D741" s="33" t="s">
        <v>112</v>
      </c>
      <c r="E741" s="33"/>
      <c r="F741" s="33"/>
      <c r="G741" s="33"/>
      <c r="H741" s="24">
        <f>H742+H752</f>
        <v>8053997.4000000004</v>
      </c>
      <c r="I741" s="24">
        <f>I742+I752</f>
        <v>4017600</v>
      </c>
      <c r="J741" s="24">
        <f>J742+J752</f>
        <v>3006300</v>
      </c>
    </row>
    <row r="742" spans="1:10" x14ac:dyDescent="0.2">
      <c r="A742" s="1" t="s">
        <v>506</v>
      </c>
      <c r="B742" s="33" t="s">
        <v>76</v>
      </c>
      <c r="C742" s="33" t="s">
        <v>112</v>
      </c>
      <c r="D742" s="33" t="s">
        <v>112</v>
      </c>
      <c r="E742" s="33" t="s">
        <v>310</v>
      </c>
      <c r="F742" s="33"/>
      <c r="G742" s="33"/>
      <c r="H742" s="24">
        <f>H743</f>
        <v>7680797.4000000004</v>
      </c>
      <c r="I742" s="24">
        <f>I743</f>
        <v>3744400</v>
      </c>
      <c r="J742" s="24">
        <f>J743</f>
        <v>2733100</v>
      </c>
    </row>
    <row r="743" spans="1:10" ht="22.5" x14ac:dyDescent="0.2">
      <c r="A743" s="1" t="s">
        <v>324</v>
      </c>
      <c r="B743" s="33" t="s">
        <v>76</v>
      </c>
      <c r="C743" s="33" t="s">
        <v>112</v>
      </c>
      <c r="D743" s="33" t="s">
        <v>112</v>
      </c>
      <c r="E743" s="33" t="s">
        <v>315</v>
      </c>
      <c r="F743" s="33"/>
      <c r="G743" s="33"/>
      <c r="H743" s="24">
        <f>H744+H747</f>
        <v>7680797.4000000004</v>
      </c>
      <c r="I743" s="24">
        <f>I744+I747</f>
        <v>3744400</v>
      </c>
      <c r="J743" s="24">
        <f>J744+J747</f>
        <v>2733100</v>
      </c>
    </row>
    <row r="744" spans="1:10" x14ac:dyDescent="0.2">
      <c r="A744" s="1" t="s">
        <v>415</v>
      </c>
      <c r="B744" s="33" t="s">
        <v>76</v>
      </c>
      <c r="C744" s="33" t="s">
        <v>112</v>
      </c>
      <c r="D744" s="33" t="s">
        <v>112</v>
      </c>
      <c r="E744" s="39" t="s">
        <v>416</v>
      </c>
      <c r="F744" s="33"/>
      <c r="G744" s="33"/>
      <c r="H744" s="24">
        <f>H745+H746</f>
        <v>4947697.4000000004</v>
      </c>
      <c r="I744" s="24">
        <f>I745+I746</f>
        <v>1011300</v>
      </c>
      <c r="J744" s="24">
        <f>J745+J746</f>
        <v>0</v>
      </c>
    </row>
    <row r="745" spans="1:10" x14ac:dyDescent="0.2">
      <c r="A745" s="18" t="s">
        <v>458</v>
      </c>
      <c r="B745" s="33" t="s">
        <v>76</v>
      </c>
      <c r="C745" s="33" t="s">
        <v>112</v>
      </c>
      <c r="D745" s="33" t="s">
        <v>112</v>
      </c>
      <c r="E745" s="39" t="s">
        <v>416</v>
      </c>
      <c r="F745" s="33" t="s">
        <v>94</v>
      </c>
      <c r="G745" s="33"/>
      <c r="H745" s="24">
        <v>2855036.4</v>
      </c>
      <c r="I745" s="24">
        <v>1011300</v>
      </c>
      <c r="J745" s="24">
        <v>0</v>
      </c>
    </row>
    <row r="746" spans="1:10" x14ac:dyDescent="0.2">
      <c r="A746" s="48" t="s">
        <v>168</v>
      </c>
      <c r="B746" s="33" t="s">
        <v>76</v>
      </c>
      <c r="C746" s="33" t="s">
        <v>112</v>
      </c>
      <c r="D746" s="33" t="s">
        <v>112</v>
      </c>
      <c r="E746" s="39" t="s">
        <v>416</v>
      </c>
      <c r="F746" s="33" t="s">
        <v>166</v>
      </c>
      <c r="G746" s="33"/>
      <c r="H746" s="24">
        <v>2092661</v>
      </c>
      <c r="I746" s="24">
        <v>0</v>
      </c>
      <c r="J746" s="24">
        <v>0</v>
      </c>
    </row>
    <row r="747" spans="1:10" x14ac:dyDescent="0.2">
      <c r="A747" s="1" t="s">
        <v>288</v>
      </c>
      <c r="B747" s="33" t="s">
        <v>76</v>
      </c>
      <c r="C747" s="33" t="s">
        <v>112</v>
      </c>
      <c r="D747" s="33" t="s">
        <v>112</v>
      </c>
      <c r="E747" s="39" t="s">
        <v>414</v>
      </c>
      <c r="F747" s="33"/>
      <c r="G747" s="33"/>
      <c r="H747" s="24">
        <f>H748+H750+H749+H751</f>
        <v>2733100</v>
      </c>
      <c r="I747" s="24">
        <f>I748+I750+I749+I751</f>
        <v>2733100</v>
      </c>
      <c r="J747" s="24">
        <f>J748+J750+J749+J751</f>
        <v>2733100</v>
      </c>
    </row>
    <row r="748" spans="1:10" x14ac:dyDescent="0.2">
      <c r="A748" s="18" t="s">
        <v>458</v>
      </c>
      <c r="B748" s="33" t="s">
        <v>76</v>
      </c>
      <c r="C748" s="33" t="s">
        <v>112</v>
      </c>
      <c r="D748" s="33" t="s">
        <v>112</v>
      </c>
      <c r="E748" s="39" t="s">
        <v>414</v>
      </c>
      <c r="F748" s="33" t="s">
        <v>94</v>
      </c>
      <c r="G748" s="33"/>
      <c r="H748" s="24">
        <v>216828.1</v>
      </c>
      <c r="I748" s="24">
        <v>511300</v>
      </c>
      <c r="J748" s="24">
        <v>511300</v>
      </c>
    </row>
    <row r="749" spans="1:10" x14ac:dyDescent="0.2">
      <c r="A749" s="48" t="s">
        <v>168</v>
      </c>
      <c r="B749" s="33" t="s">
        <v>76</v>
      </c>
      <c r="C749" s="33" t="s">
        <v>112</v>
      </c>
      <c r="D749" s="33" t="s">
        <v>112</v>
      </c>
      <c r="E749" s="39" t="s">
        <v>414</v>
      </c>
      <c r="F749" s="33" t="s">
        <v>166</v>
      </c>
      <c r="G749" s="33" t="s">
        <v>744</v>
      </c>
      <c r="H749" s="25">
        <v>294471.90000000002</v>
      </c>
      <c r="I749" s="24">
        <v>0</v>
      </c>
      <c r="J749" s="24">
        <v>0</v>
      </c>
    </row>
    <row r="750" spans="1:10" x14ac:dyDescent="0.2">
      <c r="A750" s="18" t="s">
        <v>458</v>
      </c>
      <c r="B750" s="33" t="s">
        <v>76</v>
      </c>
      <c r="C750" s="33" t="s">
        <v>112</v>
      </c>
      <c r="D750" s="33" t="s">
        <v>112</v>
      </c>
      <c r="E750" s="39" t="s">
        <v>414</v>
      </c>
      <c r="F750" s="33" t="s">
        <v>94</v>
      </c>
      <c r="G750" s="33" t="s">
        <v>220</v>
      </c>
      <c r="H750" s="25">
        <v>1559589.9</v>
      </c>
      <c r="I750" s="25">
        <v>2221800</v>
      </c>
      <c r="J750" s="25">
        <v>2221800</v>
      </c>
    </row>
    <row r="751" spans="1:10" x14ac:dyDescent="0.2">
      <c r="A751" s="48" t="s">
        <v>168</v>
      </c>
      <c r="B751" s="33" t="s">
        <v>76</v>
      </c>
      <c r="C751" s="33" t="s">
        <v>112</v>
      </c>
      <c r="D751" s="33" t="s">
        <v>112</v>
      </c>
      <c r="E751" s="39" t="s">
        <v>414</v>
      </c>
      <c r="F751" s="33" t="s">
        <v>166</v>
      </c>
      <c r="G751" s="33" t="s">
        <v>220</v>
      </c>
      <c r="H751" s="6">
        <v>662210.1</v>
      </c>
      <c r="I751" s="25">
        <v>0</v>
      </c>
      <c r="J751" s="25">
        <v>0</v>
      </c>
    </row>
    <row r="752" spans="1:10" x14ac:dyDescent="0.2">
      <c r="A752" s="19" t="s">
        <v>522</v>
      </c>
      <c r="B752" s="33" t="s">
        <v>76</v>
      </c>
      <c r="C752" s="33" t="s">
        <v>112</v>
      </c>
      <c r="D752" s="33" t="s">
        <v>112</v>
      </c>
      <c r="E752" s="33" t="s">
        <v>293</v>
      </c>
      <c r="F752" s="33"/>
      <c r="G752" s="33"/>
      <c r="H752" s="24">
        <f>H753</f>
        <v>373200</v>
      </c>
      <c r="I752" s="24">
        <f>I753</f>
        <v>273200</v>
      </c>
      <c r="J752" s="24">
        <f>J753</f>
        <v>273200</v>
      </c>
    </row>
    <row r="753" spans="1:31" x14ac:dyDescent="0.2">
      <c r="A753" s="1" t="s">
        <v>130</v>
      </c>
      <c r="B753" s="33" t="s">
        <v>76</v>
      </c>
      <c r="C753" s="33" t="s">
        <v>112</v>
      </c>
      <c r="D753" s="33" t="s">
        <v>112</v>
      </c>
      <c r="E753" s="39" t="s">
        <v>129</v>
      </c>
      <c r="F753" s="33"/>
      <c r="G753" s="33"/>
      <c r="H753" s="24">
        <f>H754+H757</f>
        <v>373200</v>
      </c>
      <c r="I753" s="24">
        <f>I754+I757</f>
        <v>273200</v>
      </c>
      <c r="J753" s="24">
        <f>J754+J757</f>
        <v>273200</v>
      </c>
    </row>
    <row r="754" spans="1:31" x14ac:dyDescent="0.2">
      <c r="A754" s="1" t="s">
        <v>524</v>
      </c>
      <c r="B754" s="33" t="s">
        <v>76</v>
      </c>
      <c r="C754" s="33" t="s">
        <v>112</v>
      </c>
      <c r="D754" s="33" t="s">
        <v>112</v>
      </c>
      <c r="E754" s="39" t="s">
        <v>131</v>
      </c>
      <c r="F754" s="33"/>
      <c r="G754" s="33"/>
      <c r="H754" s="24">
        <f>H755+H756</f>
        <v>100000</v>
      </c>
      <c r="I754" s="24">
        <f>I755+I756</f>
        <v>0</v>
      </c>
      <c r="J754" s="24">
        <f>J755+J756</f>
        <v>0</v>
      </c>
    </row>
    <row r="755" spans="1:31" x14ac:dyDescent="0.2">
      <c r="A755" s="18" t="s">
        <v>458</v>
      </c>
      <c r="B755" s="33" t="s">
        <v>76</v>
      </c>
      <c r="C755" s="33" t="s">
        <v>112</v>
      </c>
      <c r="D755" s="33" t="s">
        <v>112</v>
      </c>
      <c r="E755" s="39" t="s">
        <v>131</v>
      </c>
      <c r="F755" s="33" t="s">
        <v>94</v>
      </c>
      <c r="G755" s="33"/>
      <c r="H755" s="24">
        <v>75000</v>
      </c>
      <c r="I755" s="24">
        <v>0</v>
      </c>
      <c r="J755" s="24">
        <v>0</v>
      </c>
    </row>
    <row r="756" spans="1:31" x14ac:dyDescent="0.2">
      <c r="A756" s="48" t="s">
        <v>168</v>
      </c>
      <c r="B756" s="33" t="s">
        <v>76</v>
      </c>
      <c r="C756" s="33" t="s">
        <v>112</v>
      </c>
      <c r="D756" s="33" t="s">
        <v>112</v>
      </c>
      <c r="E756" s="39" t="s">
        <v>131</v>
      </c>
      <c r="F756" s="33" t="s">
        <v>166</v>
      </c>
      <c r="G756" s="33"/>
      <c r="H756" s="24">
        <v>25000</v>
      </c>
      <c r="I756" s="24">
        <v>0</v>
      </c>
      <c r="J756" s="24">
        <v>0</v>
      </c>
    </row>
    <row r="757" spans="1:31" x14ac:dyDescent="0.2">
      <c r="A757" s="1" t="s">
        <v>523</v>
      </c>
      <c r="B757" s="33" t="s">
        <v>76</v>
      </c>
      <c r="C757" s="33" t="s">
        <v>112</v>
      </c>
      <c r="D757" s="33" t="s">
        <v>112</v>
      </c>
      <c r="E757" s="39" t="s">
        <v>54</v>
      </c>
      <c r="F757" s="33"/>
      <c r="G757" s="33"/>
      <c r="H757" s="24">
        <f>H758</f>
        <v>273200</v>
      </c>
      <c r="I757" s="24">
        <f>I758</f>
        <v>273200</v>
      </c>
      <c r="J757" s="24">
        <f>J758</f>
        <v>273200</v>
      </c>
    </row>
    <row r="758" spans="1:31" x14ac:dyDescent="0.2">
      <c r="A758" s="1" t="s">
        <v>287</v>
      </c>
      <c r="B758" s="33" t="s">
        <v>76</v>
      </c>
      <c r="C758" s="33" t="s">
        <v>112</v>
      </c>
      <c r="D758" s="33" t="s">
        <v>112</v>
      </c>
      <c r="E758" s="39" t="s">
        <v>139</v>
      </c>
      <c r="F758" s="33"/>
      <c r="G758" s="33"/>
      <c r="H758" s="24">
        <f>H759+H760</f>
        <v>273200</v>
      </c>
      <c r="I758" s="24">
        <f>I759+I760</f>
        <v>273200</v>
      </c>
      <c r="J758" s="24">
        <f>J759+J760</f>
        <v>273200</v>
      </c>
    </row>
    <row r="759" spans="1:31" x14ac:dyDescent="0.2">
      <c r="A759" s="1" t="s">
        <v>457</v>
      </c>
      <c r="B759" s="33" t="s">
        <v>76</v>
      </c>
      <c r="C759" s="33" t="s">
        <v>112</v>
      </c>
      <c r="D759" s="33" t="s">
        <v>112</v>
      </c>
      <c r="E759" s="39" t="s">
        <v>139</v>
      </c>
      <c r="F759" s="33" t="s">
        <v>94</v>
      </c>
      <c r="G759" s="33"/>
      <c r="H759" s="24">
        <v>30000</v>
      </c>
      <c r="I759" s="24">
        <v>30000</v>
      </c>
      <c r="J759" s="24">
        <v>30000</v>
      </c>
    </row>
    <row r="760" spans="1:31" x14ac:dyDescent="0.2">
      <c r="A760" s="1" t="s">
        <v>457</v>
      </c>
      <c r="B760" s="33" t="s">
        <v>76</v>
      </c>
      <c r="C760" s="33" t="s">
        <v>112</v>
      </c>
      <c r="D760" s="33" t="s">
        <v>112</v>
      </c>
      <c r="E760" s="39" t="s">
        <v>139</v>
      </c>
      <c r="F760" s="33" t="s">
        <v>94</v>
      </c>
      <c r="G760" s="33" t="s">
        <v>220</v>
      </c>
      <c r="H760" s="25">
        <v>243200</v>
      </c>
      <c r="I760" s="25">
        <v>243200</v>
      </c>
      <c r="J760" s="25">
        <v>243200</v>
      </c>
    </row>
    <row r="761" spans="1:31" x14ac:dyDescent="0.2">
      <c r="A761" s="1" t="s">
        <v>185</v>
      </c>
      <c r="B761" s="33" t="s">
        <v>76</v>
      </c>
      <c r="C761" s="33" t="s">
        <v>112</v>
      </c>
      <c r="D761" s="33" t="s">
        <v>110</v>
      </c>
      <c r="E761" s="33"/>
      <c r="F761" s="33"/>
      <c r="G761" s="33"/>
      <c r="H761" s="24">
        <f>H762+H765+H791+H800+H803</f>
        <v>25947687.600000001</v>
      </c>
      <c r="I761" s="24">
        <f>I762+I765+I791+I800+I803</f>
        <v>19836701</v>
      </c>
      <c r="J761" s="24">
        <f>J762+J765+J791+J800+J803</f>
        <v>18009501</v>
      </c>
    </row>
    <row r="762" spans="1:31" ht="22.5" x14ac:dyDescent="0.2">
      <c r="A762" s="1" t="s">
        <v>463</v>
      </c>
      <c r="B762" s="33" t="s">
        <v>76</v>
      </c>
      <c r="C762" s="33" t="s">
        <v>112</v>
      </c>
      <c r="D762" s="33" t="s">
        <v>110</v>
      </c>
      <c r="E762" s="33" t="s">
        <v>464</v>
      </c>
      <c r="F762" s="33"/>
      <c r="G762" s="33"/>
      <c r="H762" s="24">
        <f t="shared" ref="H762:J763" si="59">H763</f>
        <v>100000</v>
      </c>
      <c r="I762" s="24">
        <f t="shared" si="59"/>
        <v>100000</v>
      </c>
      <c r="J762" s="24">
        <f t="shared" si="59"/>
        <v>100000</v>
      </c>
    </row>
    <row r="763" spans="1:31" x14ac:dyDescent="0.2">
      <c r="A763" s="2" t="s">
        <v>20</v>
      </c>
      <c r="B763" s="33" t="s">
        <v>76</v>
      </c>
      <c r="C763" s="33" t="s">
        <v>112</v>
      </c>
      <c r="D763" s="33" t="s">
        <v>110</v>
      </c>
      <c r="E763" s="33" t="s">
        <v>573</v>
      </c>
      <c r="F763" s="33"/>
      <c r="G763" s="33"/>
      <c r="H763" s="24">
        <f t="shared" si="59"/>
        <v>100000</v>
      </c>
      <c r="I763" s="24">
        <f t="shared" si="59"/>
        <v>100000</v>
      </c>
      <c r="J763" s="24">
        <f t="shared" si="59"/>
        <v>100000</v>
      </c>
    </row>
    <row r="764" spans="1:31" x14ac:dyDescent="0.2">
      <c r="A764" s="1" t="s">
        <v>457</v>
      </c>
      <c r="B764" s="33" t="s">
        <v>76</v>
      </c>
      <c r="C764" s="33" t="s">
        <v>112</v>
      </c>
      <c r="D764" s="33" t="s">
        <v>110</v>
      </c>
      <c r="E764" s="33" t="s">
        <v>573</v>
      </c>
      <c r="F764" s="33" t="s">
        <v>94</v>
      </c>
      <c r="G764" s="33"/>
      <c r="H764" s="24">
        <v>100000</v>
      </c>
      <c r="I764" s="24">
        <v>100000</v>
      </c>
      <c r="J764" s="24">
        <v>100000</v>
      </c>
    </row>
    <row r="765" spans="1:31" ht="22.5" x14ac:dyDescent="0.2">
      <c r="A765" s="19" t="s">
        <v>510</v>
      </c>
      <c r="B765" s="33" t="s">
        <v>76</v>
      </c>
      <c r="C765" s="33" t="s">
        <v>112</v>
      </c>
      <c r="D765" s="33" t="s">
        <v>110</v>
      </c>
      <c r="E765" s="33" t="s">
        <v>282</v>
      </c>
      <c r="F765" s="33"/>
      <c r="G765" s="33"/>
      <c r="H765" s="24">
        <f>H766+H770+H773+H777</f>
        <v>24860885</v>
      </c>
      <c r="I765" s="24">
        <f>I766+I770+I773+I777</f>
        <v>17834501</v>
      </c>
      <c r="J765" s="24">
        <f>J766+J770+J773+J777</f>
        <v>17834501</v>
      </c>
      <c r="K765" s="24">
        <f t="shared" ref="K765:AE765" si="60">K766+K773+K777</f>
        <v>0</v>
      </c>
      <c r="L765" s="24">
        <f t="shared" si="60"/>
        <v>0</v>
      </c>
      <c r="M765" s="24">
        <f t="shared" si="60"/>
        <v>0</v>
      </c>
      <c r="N765" s="24">
        <f t="shared" si="60"/>
        <v>0</v>
      </c>
      <c r="O765" s="24">
        <f t="shared" si="60"/>
        <v>0</v>
      </c>
      <c r="P765" s="24">
        <f t="shared" si="60"/>
        <v>0</v>
      </c>
      <c r="Q765" s="24">
        <f t="shared" si="60"/>
        <v>0</v>
      </c>
      <c r="R765" s="24">
        <f t="shared" si="60"/>
        <v>0</v>
      </c>
      <c r="S765" s="24">
        <f t="shared" si="60"/>
        <v>0</v>
      </c>
      <c r="T765" s="24">
        <f t="shared" si="60"/>
        <v>0</v>
      </c>
      <c r="U765" s="24">
        <f t="shared" si="60"/>
        <v>0</v>
      </c>
      <c r="V765" s="24">
        <f t="shared" si="60"/>
        <v>0</v>
      </c>
      <c r="W765" s="24">
        <f t="shared" si="60"/>
        <v>0</v>
      </c>
      <c r="X765" s="24">
        <f t="shared" si="60"/>
        <v>0</v>
      </c>
      <c r="Y765" s="24">
        <f t="shared" si="60"/>
        <v>0</v>
      </c>
      <c r="Z765" s="24">
        <f t="shared" si="60"/>
        <v>0</v>
      </c>
      <c r="AA765" s="24">
        <f t="shared" si="60"/>
        <v>0</v>
      </c>
      <c r="AB765" s="24">
        <f t="shared" si="60"/>
        <v>0</v>
      </c>
      <c r="AC765" s="24">
        <f t="shared" si="60"/>
        <v>0</v>
      </c>
      <c r="AD765" s="24">
        <f t="shared" si="60"/>
        <v>0</v>
      </c>
      <c r="AE765" s="24">
        <f t="shared" si="60"/>
        <v>0</v>
      </c>
    </row>
    <row r="766" spans="1:31" x14ac:dyDescent="0.2">
      <c r="A766" s="19" t="s">
        <v>275</v>
      </c>
      <c r="B766" s="33" t="s">
        <v>76</v>
      </c>
      <c r="C766" s="33" t="s">
        <v>112</v>
      </c>
      <c r="D766" s="33" t="s">
        <v>110</v>
      </c>
      <c r="E766" s="33" t="s">
        <v>316</v>
      </c>
      <c r="F766" s="33"/>
      <c r="G766" s="33"/>
      <c r="H766" s="24">
        <f>H767</f>
        <v>474200</v>
      </c>
      <c r="I766" s="24">
        <f>I767</f>
        <v>0</v>
      </c>
      <c r="J766" s="24">
        <f>J767</f>
        <v>0</v>
      </c>
    </row>
    <row r="767" spans="1:31" x14ac:dyDescent="0.2">
      <c r="A767" s="46" t="s">
        <v>20</v>
      </c>
      <c r="B767" s="33" t="s">
        <v>76</v>
      </c>
      <c r="C767" s="33" t="s">
        <v>112</v>
      </c>
      <c r="D767" s="33" t="s">
        <v>110</v>
      </c>
      <c r="E767" s="33" t="s">
        <v>417</v>
      </c>
      <c r="F767" s="33"/>
      <c r="G767" s="33"/>
      <c r="H767" s="24">
        <f>H768+H769</f>
        <v>474200</v>
      </c>
      <c r="I767" s="24">
        <f>I768+I769</f>
        <v>0</v>
      </c>
      <c r="J767" s="24">
        <f>J768+J769</f>
        <v>0</v>
      </c>
    </row>
    <row r="768" spans="1:31" x14ac:dyDescent="0.2">
      <c r="A768" s="18" t="s">
        <v>457</v>
      </c>
      <c r="B768" s="33" t="s">
        <v>76</v>
      </c>
      <c r="C768" s="33" t="s">
        <v>112</v>
      </c>
      <c r="D768" s="33" t="s">
        <v>110</v>
      </c>
      <c r="E768" s="33" t="s">
        <v>417</v>
      </c>
      <c r="F768" s="33" t="s">
        <v>94</v>
      </c>
      <c r="G768" s="33"/>
      <c r="H768" s="24">
        <v>374200</v>
      </c>
      <c r="I768" s="24">
        <v>0</v>
      </c>
      <c r="J768" s="24">
        <v>0</v>
      </c>
    </row>
    <row r="769" spans="1:10" ht="22.5" x14ac:dyDescent="0.2">
      <c r="A769" s="18" t="s">
        <v>30</v>
      </c>
      <c r="B769" s="33" t="s">
        <v>76</v>
      </c>
      <c r="C769" s="33" t="s">
        <v>112</v>
      </c>
      <c r="D769" s="33" t="s">
        <v>110</v>
      </c>
      <c r="E769" s="33" t="s">
        <v>417</v>
      </c>
      <c r="F769" s="33" t="s">
        <v>286</v>
      </c>
      <c r="G769" s="33"/>
      <c r="H769" s="24">
        <v>100000</v>
      </c>
      <c r="I769" s="24">
        <v>0</v>
      </c>
      <c r="J769" s="24">
        <v>0</v>
      </c>
    </row>
    <row r="770" spans="1:10" x14ac:dyDescent="0.2">
      <c r="A770" s="18" t="s">
        <v>402</v>
      </c>
      <c r="B770" s="33" t="s">
        <v>76</v>
      </c>
      <c r="C770" s="33" t="s">
        <v>112</v>
      </c>
      <c r="D770" s="33" t="s">
        <v>110</v>
      </c>
      <c r="E770" s="33" t="s">
        <v>281</v>
      </c>
      <c r="F770" s="33"/>
      <c r="G770" s="33"/>
      <c r="H770" s="24">
        <f t="shared" ref="H770:J771" si="61">H771</f>
        <v>6300</v>
      </c>
      <c r="I770" s="24">
        <f t="shared" si="61"/>
        <v>0</v>
      </c>
      <c r="J770" s="24">
        <f t="shared" si="61"/>
        <v>0</v>
      </c>
    </row>
    <row r="771" spans="1:10" x14ac:dyDescent="0.2">
      <c r="A771" s="46" t="s">
        <v>20</v>
      </c>
      <c r="B771" s="33" t="s">
        <v>76</v>
      </c>
      <c r="C771" s="33" t="s">
        <v>112</v>
      </c>
      <c r="D771" s="33" t="s">
        <v>110</v>
      </c>
      <c r="E771" s="33" t="s">
        <v>418</v>
      </c>
      <c r="F771" s="33"/>
      <c r="G771" s="33"/>
      <c r="H771" s="24">
        <f t="shared" si="61"/>
        <v>6300</v>
      </c>
      <c r="I771" s="24">
        <f t="shared" si="61"/>
        <v>0</v>
      </c>
      <c r="J771" s="24">
        <f t="shared" si="61"/>
        <v>0</v>
      </c>
    </row>
    <row r="772" spans="1:10" x14ac:dyDescent="0.2">
      <c r="A772" s="18" t="s">
        <v>457</v>
      </c>
      <c r="B772" s="33" t="s">
        <v>76</v>
      </c>
      <c r="C772" s="33" t="s">
        <v>112</v>
      </c>
      <c r="D772" s="33" t="s">
        <v>110</v>
      </c>
      <c r="E772" s="33" t="s">
        <v>418</v>
      </c>
      <c r="F772" s="33" t="s">
        <v>94</v>
      </c>
      <c r="G772" s="33"/>
      <c r="H772" s="24">
        <v>6300</v>
      </c>
      <c r="I772" s="24">
        <v>0</v>
      </c>
      <c r="J772" s="24">
        <v>0</v>
      </c>
    </row>
    <row r="773" spans="1:10" ht="22.5" x14ac:dyDescent="0.2">
      <c r="A773" s="19" t="s">
        <v>276</v>
      </c>
      <c r="B773" s="33" t="s">
        <v>76</v>
      </c>
      <c r="C773" s="33" t="s">
        <v>112</v>
      </c>
      <c r="D773" s="33" t="s">
        <v>110</v>
      </c>
      <c r="E773" s="33" t="s">
        <v>317</v>
      </c>
      <c r="F773" s="33"/>
      <c r="G773" s="33"/>
      <c r="H773" s="24">
        <f>H774</f>
        <v>2786100</v>
      </c>
      <c r="I773" s="24">
        <f>I774</f>
        <v>1786100</v>
      </c>
      <c r="J773" s="24">
        <f>J774</f>
        <v>1786100</v>
      </c>
    </row>
    <row r="774" spans="1:10" x14ac:dyDescent="0.2">
      <c r="A774" s="1" t="s">
        <v>38</v>
      </c>
      <c r="B774" s="33" t="s">
        <v>76</v>
      </c>
      <c r="C774" s="33" t="s">
        <v>112</v>
      </c>
      <c r="D774" s="33" t="s">
        <v>110</v>
      </c>
      <c r="E774" s="33" t="s">
        <v>419</v>
      </c>
      <c r="F774" s="33"/>
      <c r="G774" s="33"/>
      <c r="H774" s="24">
        <f>H775+H776</f>
        <v>2786100</v>
      </c>
      <c r="I774" s="24">
        <f>I775+I776</f>
        <v>1786100</v>
      </c>
      <c r="J774" s="24">
        <f>J775+J776</f>
        <v>1786100</v>
      </c>
    </row>
    <row r="775" spans="1:10" x14ac:dyDescent="0.2">
      <c r="A775" s="19" t="s">
        <v>168</v>
      </c>
      <c r="B775" s="33" t="s">
        <v>76</v>
      </c>
      <c r="C775" s="33" t="s">
        <v>112</v>
      </c>
      <c r="D775" s="33" t="s">
        <v>110</v>
      </c>
      <c r="E775" s="33" t="s">
        <v>419</v>
      </c>
      <c r="F775" s="33" t="s">
        <v>166</v>
      </c>
      <c r="G775" s="33"/>
      <c r="H775" s="24">
        <v>1000000</v>
      </c>
      <c r="I775" s="24">
        <v>0</v>
      </c>
      <c r="J775" s="24">
        <v>0</v>
      </c>
    </row>
    <row r="776" spans="1:10" x14ac:dyDescent="0.2">
      <c r="A776" s="19" t="s">
        <v>168</v>
      </c>
      <c r="B776" s="33" t="s">
        <v>76</v>
      </c>
      <c r="C776" s="33" t="s">
        <v>112</v>
      </c>
      <c r="D776" s="33" t="s">
        <v>110</v>
      </c>
      <c r="E776" s="33" t="s">
        <v>419</v>
      </c>
      <c r="F776" s="33" t="s">
        <v>166</v>
      </c>
      <c r="G776" s="33" t="s">
        <v>220</v>
      </c>
      <c r="H776" s="24">
        <v>1786100</v>
      </c>
      <c r="I776" s="24">
        <v>1786100</v>
      </c>
      <c r="J776" s="24">
        <v>1786100</v>
      </c>
    </row>
    <row r="777" spans="1:10" x14ac:dyDescent="0.2">
      <c r="A777" s="19" t="s">
        <v>462</v>
      </c>
      <c r="B777" s="33" t="s">
        <v>76</v>
      </c>
      <c r="C777" s="33" t="s">
        <v>112</v>
      </c>
      <c r="D777" s="33" t="s">
        <v>110</v>
      </c>
      <c r="E777" s="33" t="s">
        <v>465</v>
      </c>
      <c r="F777" s="33"/>
      <c r="G777" s="33"/>
      <c r="H777" s="24">
        <f>H778+H781</f>
        <v>21594285</v>
      </c>
      <c r="I777" s="24">
        <f>I778+I781</f>
        <v>16048401</v>
      </c>
      <c r="J777" s="24">
        <f>J778+J781</f>
        <v>16048401</v>
      </c>
    </row>
    <row r="778" spans="1:10" x14ac:dyDescent="0.2">
      <c r="A778" s="18" t="s">
        <v>308</v>
      </c>
      <c r="B778" s="33" t="s">
        <v>76</v>
      </c>
      <c r="C778" s="33" t="s">
        <v>112</v>
      </c>
      <c r="D778" s="33" t="s">
        <v>110</v>
      </c>
      <c r="E778" s="33" t="s">
        <v>420</v>
      </c>
      <c r="F778" s="33"/>
      <c r="G778" s="33"/>
      <c r="H778" s="24">
        <f>H779+H780</f>
        <v>4106146</v>
      </c>
      <c r="I778" s="24">
        <f>I779+I780</f>
        <v>3320300</v>
      </c>
      <c r="J778" s="24">
        <f>J779+J780</f>
        <v>3320300</v>
      </c>
    </row>
    <row r="779" spans="1:10" x14ac:dyDescent="0.2">
      <c r="A779" s="9" t="s">
        <v>446</v>
      </c>
      <c r="B779" s="33" t="s">
        <v>76</v>
      </c>
      <c r="C779" s="33" t="s">
        <v>112</v>
      </c>
      <c r="D779" s="33" t="s">
        <v>110</v>
      </c>
      <c r="E779" s="33" t="s">
        <v>420</v>
      </c>
      <c r="F779" s="33" t="s">
        <v>90</v>
      </c>
      <c r="G779" s="33"/>
      <c r="H779" s="24">
        <v>3153725</v>
      </c>
      <c r="I779" s="24">
        <v>2550150</v>
      </c>
      <c r="J779" s="24">
        <v>2550150</v>
      </c>
    </row>
    <row r="780" spans="1:10" ht="22.5" x14ac:dyDescent="0.2">
      <c r="A780" s="9" t="s">
        <v>448</v>
      </c>
      <c r="B780" s="33" t="s">
        <v>76</v>
      </c>
      <c r="C780" s="33" t="s">
        <v>112</v>
      </c>
      <c r="D780" s="33" t="s">
        <v>110</v>
      </c>
      <c r="E780" s="33" t="s">
        <v>420</v>
      </c>
      <c r="F780" s="33" t="s">
        <v>447</v>
      </c>
      <c r="G780" s="33"/>
      <c r="H780" s="24">
        <v>952421</v>
      </c>
      <c r="I780" s="24">
        <v>770150</v>
      </c>
      <c r="J780" s="24">
        <v>770150</v>
      </c>
    </row>
    <row r="781" spans="1:10" ht="33.75" x14ac:dyDescent="0.2">
      <c r="A781" s="1" t="s">
        <v>169</v>
      </c>
      <c r="B781" s="33" t="s">
        <v>76</v>
      </c>
      <c r="C781" s="33" t="s">
        <v>112</v>
      </c>
      <c r="D781" s="33" t="s">
        <v>110</v>
      </c>
      <c r="E781" s="33" t="s">
        <v>421</v>
      </c>
      <c r="F781" s="33"/>
      <c r="G781" s="33"/>
      <c r="H781" s="24">
        <f>SUM(H782:H790)</f>
        <v>17488139</v>
      </c>
      <c r="I781" s="24">
        <f>SUM(I782:I790)</f>
        <v>12728101</v>
      </c>
      <c r="J781" s="24">
        <f>SUM(J782:J790)</f>
        <v>12728101</v>
      </c>
    </row>
    <row r="782" spans="1:10" x14ac:dyDescent="0.2">
      <c r="A782" s="9" t="s">
        <v>450</v>
      </c>
      <c r="B782" s="33" t="s">
        <v>76</v>
      </c>
      <c r="C782" s="33" t="s">
        <v>112</v>
      </c>
      <c r="D782" s="33" t="s">
        <v>110</v>
      </c>
      <c r="E782" s="33" t="s">
        <v>421</v>
      </c>
      <c r="F782" s="33" t="s">
        <v>180</v>
      </c>
      <c r="G782" s="33"/>
      <c r="H782" s="24">
        <v>7534892</v>
      </c>
      <c r="I782" s="24">
        <v>7568200</v>
      </c>
      <c r="J782" s="24">
        <v>7568200</v>
      </c>
    </row>
    <row r="783" spans="1:10" x14ac:dyDescent="0.2">
      <c r="A783" s="9" t="s">
        <v>727</v>
      </c>
      <c r="B783" s="33" t="s">
        <v>76</v>
      </c>
      <c r="C783" s="33" t="s">
        <v>112</v>
      </c>
      <c r="D783" s="33" t="s">
        <v>110</v>
      </c>
      <c r="E783" s="33" t="s">
        <v>421</v>
      </c>
      <c r="F783" s="33" t="s">
        <v>181</v>
      </c>
      <c r="G783" s="33"/>
      <c r="H783" s="24">
        <v>3000</v>
      </c>
      <c r="I783" s="24">
        <v>0</v>
      </c>
      <c r="J783" s="24">
        <v>0</v>
      </c>
    </row>
    <row r="784" spans="1:10" ht="22.5" x14ac:dyDescent="0.2">
      <c r="A784" s="9" t="s">
        <v>451</v>
      </c>
      <c r="B784" s="33" t="s">
        <v>76</v>
      </c>
      <c r="C784" s="33" t="s">
        <v>112</v>
      </c>
      <c r="D784" s="33" t="s">
        <v>110</v>
      </c>
      <c r="E784" s="33" t="s">
        <v>421</v>
      </c>
      <c r="F784" s="33" t="s">
        <v>449</v>
      </c>
      <c r="G784" s="33"/>
      <c r="H784" s="24">
        <v>2275547</v>
      </c>
      <c r="I784" s="24">
        <v>2282201</v>
      </c>
      <c r="J784" s="24">
        <v>2282201</v>
      </c>
    </row>
    <row r="785" spans="1:31" x14ac:dyDescent="0.2">
      <c r="A785" s="1" t="s">
        <v>195</v>
      </c>
      <c r="B785" s="33" t="s">
        <v>76</v>
      </c>
      <c r="C785" s="33" t="s">
        <v>112</v>
      </c>
      <c r="D785" s="33" t="s">
        <v>110</v>
      </c>
      <c r="E785" s="33" t="s">
        <v>421</v>
      </c>
      <c r="F785" s="33" t="s">
        <v>194</v>
      </c>
      <c r="G785" s="33"/>
      <c r="H785" s="24">
        <v>915000</v>
      </c>
      <c r="I785" s="24">
        <v>950000</v>
      </c>
      <c r="J785" s="24">
        <v>950000</v>
      </c>
    </row>
    <row r="786" spans="1:31" x14ac:dyDescent="0.2">
      <c r="A786" s="1" t="s">
        <v>457</v>
      </c>
      <c r="B786" s="33" t="s">
        <v>76</v>
      </c>
      <c r="C786" s="33" t="s">
        <v>112</v>
      </c>
      <c r="D786" s="33" t="s">
        <v>110</v>
      </c>
      <c r="E786" s="33" t="s">
        <v>421</v>
      </c>
      <c r="F786" s="33" t="s">
        <v>94</v>
      </c>
      <c r="G786" s="33"/>
      <c r="H786" s="24">
        <v>1493909</v>
      </c>
      <c r="I786" s="24">
        <v>1371000</v>
      </c>
      <c r="J786" s="24">
        <v>1350000</v>
      </c>
    </row>
    <row r="787" spans="1:31" x14ac:dyDescent="0.2">
      <c r="A787" s="47" t="s">
        <v>478</v>
      </c>
      <c r="B787" s="33" t="s">
        <v>76</v>
      </c>
      <c r="C787" s="33" t="s">
        <v>112</v>
      </c>
      <c r="D787" s="33" t="s">
        <v>110</v>
      </c>
      <c r="E787" s="33" t="s">
        <v>421</v>
      </c>
      <c r="F787" s="34" t="s">
        <v>477</v>
      </c>
      <c r="G787" s="33"/>
      <c r="H787" s="24">
        <v>408000</v>
      </c>
      <c r="I787" s="24">
        <v>429000</v>
      </c>
      <c r="J787" s="24">
        <v>450000</v>
      </c>
    </row>
    <row r="788" spans="1:31" x14ac:dyDescent="0.2">
      <c r="A788" s="1" t="s">
        <v>97</v>
      </c>
      <c r="B788" s="33" t="s">
        <v>76</v>
      </c>
      <c r="C788" s="33" t="s">
        <v>112</v>
      </c>
      <c r="D788" s="33" t="s">
        <v>110</v>
      </c>
      <c r="E788" s="33" t="s">
        <v>421</v>
      </c>
      <c r="F788" s="33" t="s">
        <v>95</v>
      </c>
      <c r="G788" s="33"/>
      <c r="H788" s="24">
        <v>49317</v>
      </c>
      <c r="I788" s="24">
        <v>88100</v>
      </c>
      <c r="J788" s="24">
        <v>88100</v>
      </c>
    </row>
    <row r="789" spans="1:31" x14ac:dyDescent="0.2">
      <c r="A789" s="1" t="s">
        <v>326</v>
      </c>
      <c r="B789" s="33" t="s">
        <v>76</v>
      </c>
      <c r="C789" s="33" t="s">
        <v>112</v>
      </c>
      <c r="D789" s="33" t="s">
        <v>110</v>
      </c>
      <c r="E789" s="33" t="s">
        <v>421</v>
      </c>
      <c r="F789" s="33" t="s">
        <v>96</v>
      </c>
      <c r="G789" s="33"/>
      <c r="H789" s="24">
        <v>8474</v>
      </c>
      <c r="I789" s="24">
        <v>39600</v>
      </c>
      <c r="J789" s="24">
        <v>39600</v>
      </c>
    </row>
    <row r="790" spans="1:31" x14ac:dyDescent="0.2">
      <c r="A790" s="72" t="s">
        <v>696</v>
      </c>
      <c r="B790" s="33" t="s">
        <v>76</v>
      </c>
      <c r="C790" s="33" t="s">
        <v>112</v>
      </c>
      <c r="D790" s="33" t="s">
        <v>110</v>
      </c>
      <c r="E790" s="33" t="s">
        <v>421</v>
      </c>
      <c r="F790" s="33" t="s">
        <v>693</v>
      </c>
      <c r="G790" s="33"/>
      <c r="H790" s="24">
        <v>4800000</v>
      </c>
      <c r="I790" s="24">
        <v>0</v>
      </c>
      <c r="J790" s="24">
        <v>0</v>
      </c>
    </row>
    <row r="791" spans="1:31" x14ac:dyDescent="0.2">
      <c r="A791" s="2" t="s">
        <v>506</v>
      </c>
      <c r="B791" s="33" t="s">
        <v>76</v>
      </c>
      <c r="C791" s="33" t="s">
        <v>112</v>
      </c>
      <c r="D791" s="33" t="s">
        <v>110</v>
      </c>
      <c r="E791" s="33" t="s">
        <v>310</v>
      </c>
      <c r="F791" s="33"/>
      <c r="G791" s="33"/>
      <c r="H791" s="24">
        <f t="shared" ref="H791:AE791" si="62">H794+H797+H792</f>
        <v>784602.6</v>
      </c>
      <c r="I791" s="24">
        <f t="shared" si="62"/>
        <v>1700000</v>
      </c>
      <c r="J791" s="24">
        <f t="shared" si="62"/>
        <v>0</v>
      </c>
      <c r="K791" s="24">
        <f t="shared" si="62"/>
        <v>0</v>
      </c>
      <c r="L791" s="24">
        <f t="shared" si="62"/>
        <v>0</v>
      </c>
      <c r="M791" s="24">
        <f t="shared" si="62"/>
        <v>0</v>
      </c>
      <c r="N791" s="24">
        <f t="shared" si="62"/>
        <v>0</v>
      </c>
      <c r="O791" s="24">
        <f t="shared" si="62"/>
        <v>0</v>
      </c>
      <c r="P791" s="24">
        <f t="shared" si="62"/>
        <v>0</v>
      </c>
      <c r="Q791" s="24">
        <f t="shared" si="62"/>
        <v>0</v>
      </c>
      <c r="R791" s="24">
        <f t="shared" si="62"/>
        <v>0</v>
      </c>
      <c r="S791" s="24">
        <f t="shared" si="62"/>
        <v>0</v>
      </c>
      <c r="T791" s="24">
        <f t="shared" si="62"/>
        <v>0</v>
      </c>
      <c r="U791" s="24">
        <f t="shared" si="62"/>
        <v>0</v>
      </c>
      <c r="V791" s="24">
        <f t="shared" si="62"/>
        <v>0</v>
      </c>
      <c r="W791" s="24">
        <f t="shared" si="62"/>
        <v>0</v>
      </c>
      <c r="X791" s="24">
        <f t="shared" si="62"/>
        <v>0</v>
      </c>
      <c r="Y791" s="24">
        <f t="shared" si="62"/>
        <v>0</v>
      </c>
      <c r="Z791" s="24">
        <f t="shared" si="62"/>
        <v>0</v>
      </c>
      <c r="AA791" s="24">
        <f t="shared" si="62"/>
        <v>0</v>
      </c>
      <c r="AB791" s="24">
        <f t="shared" si="62"/>
        <v>0</v>
      </c>
      <c r="AC791" s="24">
        <f t="shared" si="62"/>
        <v>0</v>
      </c>
      <c r="AD791" s="24">
        <f t="shared" si="62"/>
        <v>0</v>
      </c>
      <c r="AE791" s="24">
        <f t="shared" si="62"/>
        <v>0</v>
      </c>
    </row>
    <row r="792" spans="1:31" x14ac:dyDescent="0.2">
      <c r="A792" s="2" t="s">
        <v>20</v>
      </c>
      <c r="B792" s="33" t="s">
        <v>76</v>
      </c>
      <c r="C792" s="33" t="s">
        <v>112</v>
      </c>
      <c r="D792" s="33" t="s">
        <v>110</v>
      </c>
      <c r="E792" s="33" t="s">
        <v>391</v>
      </c>
      <c r="F792" s="33"/>
      <c r="G792" s="33"/>
      <c r="H792" s="24">
        <f>H793</f>
        <v>21000</v>
      </c>
      <c r="I792" s="24">
        <f>I793</f>
        <v>0</v>
      </c>
      <c r="J792" s="24">
        <f>J793</f>
        <v>0</v>
      </c>
    </row>
    <row r="793" spans="1:31" x14ac:dyDescent="0.2">
      <c r="A793" s="1" t="s">
        <v>457</v>
      </c>
      <c r="B793" s="33" t="s">
        <v>76</v>
      </c>
      <c r="C793" s="33" t="s">
        <v>112</v>
      </c>
      <c r="D793" s="33" t="s">
        <v>110</v>
      </c>
      <c r="E793" s="33" t="s">
        <v>391</v>
      </c>
      <c r="F793" s="33" t="s">
        <v>94</v>
      </c>
      <c r="G793" s="33"/>
      <c r="H793" s="24">
        <v>21000</v>
      </c>
      <c r="I793" s="24">
        <v>0</v>
      </c>
      <c r="J793" s="24">
        <v>0</v>
      </c>
    </row>
    <row r="794" spans="1:31" x14ac:dyDescent="0.2">
      <c r="A794" s="1" t="s">
        <v>526</v>
      </c>
      <c r="B794" s="33" t="s">
        <v>76</v>
      </c>
      <c r="C794" s="33" t="s">
        <v>112</v>
      </c>
      <c r="D794" s="33" t="s">
        <v>110</v>
      </c>
      <c r="E794" s="33" t="s">
        <v>314</v>
      </c>
      <c r="F794" s="33"/>
      <c r="G794" s="33"/>
      <c r="H794" s="24">
        <f t="shared" ref="H794:J795" si="63">H795</f>
        <v>563602.6</v>
      </c>
      <c r="I794" s="24">
        <f t="shared" si="63"/>
        <v>1500000</v>
      </c>
      <c r="J794" s="24">
        <f t="shared" si="63"/>
        <v>0</v>
      </c>
    </row>
    <row r="795" spans="1:31" x14ac:dyDescent="0.2">
      <c r="A795" s="19" t="s">
        <v>525</v>
      </c>
      <c r="B795" s="33" t="s">
        <v>76</v>
      </c>
      <c r="C795" s="33" t="s">
        <v>112</v>
      </c>
      <c r="D795" s="33" t="s">
        <v>110</v>
      </c>
      <c r="E795" s="33" t="s">
        <v>433</v>
      </c>
      <c r="F795" s="33"/>
      <c r="G795" s="33"/>
      <c r="H795" s="24">
        <f t="shared" si="63"/>
        <v>563602.6</v>
      </c>
      <c r="I795" s="24">
        <f t="shared" si="63"/>
        <v>1500000</v>
      </c>
      <c r="J795" s="24">
        <f t="shared" si="63"/>
        <v>0</v>
      </c>
    </row>
    <row r="796" spans="1:31" x14ac:dyDescent="0.2">
      <c r="A796" s="1" t="s">
        <v>457</v>
      </c>
      <c r="B796" s="33" t="s">
        <v>76</v>
      </c>
      <c r="C796" s="33" t="s">
        <v>112</v>
      </c>
      <c r="D796" s="33" t="s">
        <v>110</v>
      </c>
      <c r="E796" s="33" t="s">
        <v>433</v>
      </c>
      <c r="F796" s="33" t="s">
        <v>94</v>
      </c>
      <c r="G796" s="33"/>
      <c r="H796" s="24">
        <v>563602.6</v>
      </c>
      <c r="I796" s="24">
        <v>1500000</v>
      </c>
      <c r="J796" s="24">
        <v>0</v>
      </c>
    </row>
    <row r="797" spans="1:31" x14ac:dyDescent="0.2">
      <c r="A797" s="1" t="s">
        <v>434</v>
      </c>
      <c r="B797" s="33" t="s">
        <v>76</v>
      </c>
      <c r="C797" s="33" t="s">
        <v>112</v>
      </c>
      <c r="D797" s="33" t="s">
        <v>110</v>
      </c>
      <c r="E797" s="33" t="s">
        <v>274</v>
      </c>
      <c r="F797" s="33"/>
      <c r="G797" s="33"/>
      <c r="H797" s="24">
        <f t="shared" ref="H797:J798" si="64">H798</f>
        <v>200000</v>
      </c>
      <c r="I797" s="24">
        <f t="shared" si="64"/>
        <v>200000</v>
      </c>
      <c r="J797" s="24">
        <f t="shared" si="64"/>
        <v>0</v>
      </c>
    </row>
    <row r="798" spans="1:31" x14ac:dyDescent="0.2">
      <c r="A798" s="19" t="s">
        <v>268</v>
      </c>
      <c r="B798" s="33" t="s">
        <v>76</v>
      </c>
      <c r="C798" s="33" t="s">
        <v>112</v>
      </c>
      <c r="D798" s="33" t="s">
        <v>110</v>
      </c>
      <c r="E798" s="33" t="s">
        <v>435</v>
      </c>
      <c r="F798" s="33"/>
      <c r="G798" s="33"/>
      <c r="H798" s="24">
        <f t="shared" si="64"/>
        <v>200000</v>
      </c>
      <c r="I798" s="24">
        <f t="shared" si="64"/>
        <v>200000</v>
      </c>
      <c r="J798" s="24">
        <f t="shared" si="64"/>
        <v>0</v>
      </c>
    </row>
    <row r="799" spans="1:31" x14ac:dyDescent="0.2">
      <c r="A799" s="1" t="s">
        <v>457</v>
      </c>
      <c r="B799" s="33" t="s">
        <v>76</v>
      </c>
      <c r="C799" s="33" t="s">
        <v>112</v>
      </c>
      <c r="D799" s="33" t="s">
        <v>110</v>
      </c>
      <c r="E799" s="33" t="s">
        <v>435</v>
      </c>
      <c r="F799" s="33" t="s">
        <v>94</v>
      </c>
      <c r="G799" s="33"/>
      <c r="H799" s="24">
        <v>200000</v>
      </c>
      <c r="I799" s="24">
        <v>200000</v>
      </c>
      <c r="J799" s="24">
        <v>0</v>
      </c>
    </row>
    <row r="800" spans="1:31" ht="22.5" x14ac:dyDescent="0.2">
      <c r="A800" s="19" t="s">
        <v>41</v>
      </c>
      <c r="B800" s="33" t="s">
        <v>76</v>
      </c>
      <c r="C800" s="33" t="s">
        <v>112</v>
      </c>
      <c r="D800" s="33" t="s">
        <v>110</v>
      </c>
      <c r="E800" s="33" t="s">
        <v>291</v>
      </c>
      <c r="F800" s="33"/>
      <c r="G800" s="33"/>
      <c r="H800" s="24">
        <f t="shared" ref="H800:J801" si="65">H801</f>
        <v>127200</v>
      </c>
      <c r="I800" s="24">
        <f t="shared" si="65"/>
        <v>127200</v>
      </c>
      <c r="J800" s="24">
        <f t="shared" si="65"/>
        <v>0</v>
      </c>
    </row>
    <row r="801" spans="1:10" x14ac:dyDescent="0.2">
      <c r="A801" s="1" t="s">
        <v>289</v>
      </c>
      <c r="B801" s="33" t="s">
        <v>76</v>
      </c>
      <c r="C801" s="33" t="s">
        <v>112</v>
      </c>
      <c r="D801" s="33" t="s">
        <v>110</v>
      </c>
      <c r="E801" s="33" t="s">
        <v>342</v>
      </c>
      <c r="F801" s="33"/>
      <c r="G801" s="33"/>
      <c r="H801" s="24">
        <f t="shared" si="65"/>
        <v>127200</v>
      </c>
      <c r="I801" s="24">
        <f t="shared" si="65"/>
        <v>127200</v>
      </c>
      <c r="J801" s="24">
        <f t="shared" si="65"/>
        <v>0</v>
      </c>
    </row>
    <row r="802" spans="1:10" x14ac:dyDescent="0.2">
      <c r="A802" s="1" t="s">
        <v>457</v>
      </c>
      <c r="B802" s="33" t="s">
        <v>76</v>
      </c>
      <c r="C802" s="33" t="s">
        <v>112</v>
      </c>
      <c r="D802" s="33" t="s">
        <v>110</v>
      </c>
      <c r="E802" s="33" t="s">
        <v>342</v>
      </c>
      <c r="F802" s="33" t="s">
        <v>94</v>
      </c>
      <c r="G802" s="33"/>
      <c r="H802" s="24">
        <v>127200</v>
      </c>
      <c r="I802" s="24">
        <v>127200</v>
      </c>
      <c r="J802" s="24">
        <v>0</v>
      </c>
    </row>
    <row r="803" spans="1:10" ht="33.75" x14ac:dyDescent="0.2">
      <c r="A803" s="48" t="s">
        <v>545</v>
      </c>
      <c r="B803" s="34" t="s">
        <v>76</v>
      </c>
      <c r="C803" s="34" t="s">
        <v>112</v>
      </c>
      <c r="D803" s="34" t="s">
        <v>110</v>
      </c>
      <c r="E803" s="34" t="s">
        <v>566</v>
      </c>
      <c r="F803" s="34"/>
      <c r="G803" s="33"/>
      <c r="H803" s="24">
        <f t="shared" ref="H803:J804" si="66">H804</f>
        <v>75000</v>
      </c>
      <c r="I803" s="24">
        <f t="shared" si="66"/>
        <v>75000</v>
      </c>
      <c r="J803" s="24">
        <f t="shared" si="66"/>
        <v>75000</v>
      </c>
    </row>
    <row r="804" spans="1:10" ht="22.5" x14ac:dyDescent="0.2">
      <c r="A804" s="48" t="s">
        <v>546</v>
      </c>
      <c r="B804" s="34" t="s">
        <v>76</v>
      </c>
      <c r="C804" s="34" t="s">
        <v>112</v>
      </c>
      <c r="D804" s="34" t="s">
        <v>110</v>
      </c>
      <c r="E804" s="34" t="s">
        <v>566</v>
      </c>
      <c r="F804" s="40"/>
      <c r="G804" s="40"/>
      <c r="H804" s="26">
        <f t="shared" si="66"/>
        <v>75000</v>
      </c>
      <c r="I804" s="26">
        <f t="shared" si="66"/>
        <v>75000</v>
      </c>
      <c r="J804" s="26">
        <f t="shared" si="66"/>
        <v>75000</v>
      </c>
    </row>
    <row r="805" spans="1:10" x14ac:dyDescent="0.2">
      <c r="A805" s="10" t="s">
        <v>457</v>
      </c>
      <c r="B805" s="34" t="s">
        <v>76</v>
      </c>
      <c r="C805" s="34" t="s">
        <v>112</v>
      </c>
      <c r="D805" s="34" t="s">
        <v>110</v>
      </c>
      <c r="E805" s="34" t="s">
        <v>566</v>
      </c>
      <c r="F805" s="33" t="s">
        <v>94</v>
      </c>
      <c r="G805" s="33"/>
      <c r="H805" s="24">
        <v>75000</v>
      </c>
      <c r="I805" s="24">
        <v>75000</v>
      </c>
      <c r="J805" s="24">
        <v>75000</v>
      </c>
    </row>
    <row r="806" spans="1:10" x14ac:dyDescent="0.2">
      <c r="A806" s="19" t="s">
        <v>161</v>
      </c>
      <c r="B806" s="33" t="s">
        <v>76</v>
      </c>
      <c r="C806" s="33" t="s">
        <v>160</v>
      </c>
      <c r="D806" s="33" t="s">
        <v>86</v>
      </c>
      <c r="E806" s="33"/>
      <c r="F806" s="33"/>
      <c r="G806" s="33"/>
      <c r="H806" s="24">
        <f>H807+H810</f>
        <v>44084465.870000005</v>
      </c>
      <c r="I806" s="24">
        <f>I807+I810</f>
        <v>22985900</v>
      </c>
      <c r="J806" s="24">
        <f>J807+J810</f>
        <v>22985900</v>
      </c>
    </row>
    <row r="807" spans="1:10" x14ac:dyDescent="0.2">
      <c r="A807" s="9" t="s">
        <v>162</v>
      </c>
      <c r="B807" s="34" t="s">
        <v>76</v>
      </c>
      <c r="C807" s="33" t="s">
        <v>160</v>
      </c>
      <c r="D807" s="33" t="s">
        <v>99</v>
      </c>
      <c r="E807" s="33"/>
      <c r="F807" s="33"/>
      <c r="G807" s="33"/>
      <c r="H807" s="24">
        <f t="shared" ref="H807:J808" si="67">H808</f>
        <v>21098565.870000001</v>
      </c>
      <c r="I807" s="24">
        <f t="shared" si="67"/>
        <v>0</v>
      </c>
      <c r="J807" s="24">
        <f t="shared" si="67"/>
        <v>0</v>
      </c>
    </row>
    <row r="808" spans="1:10" ht="22.5" x14ac:dyDescent="0.2">
      <c r="A808" s="9" t="s">
        <v>264</v>
      </c>
      <c r="B808" s="34" t="s">
        <v>76</v>
      </c>
      <c r="C808" s="33" t="s">
        <v>160</v>
      </c>
      <c r="D808" s="33" t="s">
        <v>99</v>
      </c>
      <c r="E808" s="33" t="s">
        <v>253</v>
      </c>
      <c r="F808" s="33"/>
      <c r="G808" s="33"/>
      <c r="H808" s="24">
        <f t="shared" si="67"/>
        <v>21098565.870000001</v>
      </c>
      <c r="I808" s="24">
        <f t="shared" si="67"/>
        <v>0</v>
      </c>
      <c r="J808" s="24">
        <f t="shared" si="67"/>
        <v>0</v>
      </c>
    </row>
    <row r="809" spans="1:10" ht="22.5" x14ac:dyDescent="0.2">
      <c r="A809" s="72" t="s">
        <v>30</v>
      </c>
      <c r="B809" s="33" t="s">
        <v>76</v>
      </c>
      <c r="C809" s="33" t="s">
        <v>160</v>
      </c>
      <c r="D809" s="33" t="s">
        <v>99</v>
      </c>
      <c r="E809" s="33" t="s">
        <v>253</v>
      </c>
      <c r="F809" s="33" t="s">
        <v>286</v>
      </c>
      <c r="G809" s="33"/>
      <c r="H809" s="24">
        <v>21098565.870000001</v>
      </c>
      <c r="I809" s="24">
        <v>0</v>
      </c>
      <c r="J809" s="24">
        <v>0</v>
      </c>
    </row>
    <row r="810" spans="1:10" x14ac:dyDescent="0.2">
      <c r="A810" s="19" t="s">
        <v>186</v>
      </c>
      <c r="B810" s="33" t="s">
        <v>76</v>
      </c>
      <c r="C810" s="33" t="s">
        <v>160</v>
      </c>
      <c r="D810" s="33" t="s">
        <v>91</v>
      </c>
      <c r="E810" s="33"/>
      <c r="F810" s="33"/>
      <c r="G810" s="33"/>
      <c r="H810" s="24">
        <f>H811+H815</f>
        <v>22985900</v>
      </c>
      <c r="I810" s="24">
        <f>I811+I815</f>
        <v>22985900</v>
      </c>
      <c r="J810" s="24">
        <f>J811+J815</f>
        <v>22985900</v>
      </c>
    </row>
    <row r="811" spans="1:10" ht="22.5" x14ac:dyDescent="0.2">
      <c r="A811" s="19" t="s">
        <v>510</v>
      </c>
      <c r="B811" s="33" t="s">
        <v>76</v>
      </c>
      <c r="C811" s="33" t="s">
        <v>160</v>
      </c>
      <c r="D811" s="33" t="s">
        <v>91</v>
      </c>
      <c r="E811" s="33" t="s">
        <v>282</v>
      </c>
      <c r="F811" s="33"/>
      <c r="G811" s="33"/>
      <c r="H811" s="24">
        <f t="shared" ref="H811:J813" si="68">H812</f>
        <v>9539000</v>
      </c>
      <c r="I811" s="24">
        <f t="shared" si="68"/>
        <v>9539000</v>
      </c>
      <c r="J811" s="24">
        <f t="shared" si="68"/>
        <v>9539000</v>
      </c>
    </row>
    <row r="812" spans="1:10" ht="22.5" x14ac:dyDescent="0.2">
      <c r="A812" s="19" t="s">
        <v>277</v>
      </c>
      <c r="B812" s="33" t="s">
        <v>76</v>
      </c>
      <c r="C812" s="33" t="s">
        <v>160</v>
      </c>
      <c r="D812" s="33" t="s">
        <v>91</v>
      </c>
      <c r="E812" s="33" t="s">
        <v>313</v>
      </c>
      <c r="F812" s="33"/>
      <c r="G812" s="33"/>
      <c r="H812" s="24">
        <f t="shared" si="68"/>
        <v>9539000</v>
      </c>
      <c r="I812" s="24">
        <f t="shared" si="68"/>
        <v>9539000</v>
      </c>
      <c r="J812" s="24">
        <f t="shared" si="68"/>
        <v>9539000</v>
      </c>
    </row>
    <row r="813" spans="1:10" ht="22.5" x14ac:dyDescent="0.2">
      <c r="A813" s="1" t="s">
        <v>193</v>
      </c>
      <c r="B813" s="33" t="s">
        <v>76</v>
      </c>
      <c r="C813" s="33" t="s">
        <v>160</v>
      </c>
      <c r="D813" s="33" t="s">
        <v>91</v>
      </c>
      <c r="E813" s="33" t="s">
        <v>232</v>
      </c>
      <c r="F813" s="33"/>
      <c r="G813" s="33"/>
      <c r="H813" s="24">
        <f t="shared" si="68"/>
        <v>9539000</v>
      </c>
      <c r="I813" s="24">
        <f t="shared" si="68"/>
        <v>9539000</v>
      </c>
      <c r="J813" s="24">
        <f t="shared" si="68"/>
        <v>9539000</v>
      </c>
    </row>
    <row r="814" spans="1:10" x14ac:dyDescent="0.2">
      <c r="A814" s="1" t="s">
        <v>189</v>
      </c>
      <c r="B814" s="33" t="s">
        <v>76</v>
      </c>
      <c r="C814" s="33" t="s">
        <v>160</v>
      </c>
      <c r="D814" s="33" t="s">
        <v>91</v>
      </c>
      <c r="E814" s="33" t="s">
        <v>232</v>
      </c>
      <c r="F814" s="33" t="s">
        <v>188</v>
      </c>
      <c r="G814" s="33" t="s">
        <v>220</v>
      </c>
      <c r="H814" s="25">
        <v>9539000</v>
      </c>
      <c r="I814" s="25">
        <v>9539000</v>
      </c>
      <c r="J814" s="25">
        <v>9539000</v>
      </c>
    </row>
    <row r="815" spans="1:10" ht="22.5" x14ac:dyDescent="0.2">
      <c r="A815" s="19" t="s">
        <v>509</v>
      </c>
      <c r="B815" s="33" t="s">
        <v>76</v>
      </c>
      <c r="C815" s="33" t="s">
        <v>160</v>
      </c>
      <c r="D815" s="33" t="s">
        <v>91</v>
      </c>
      <c r="E815" s="33" t="s">
        <v>283</v>
      </c>
      <c r="F815" s="33"/>
      <c r="G815" s="33"/>
      <c r="H815" s="24">
        <f>H816+H820</f>
        <v>13446900</v>
      </c>
      <c r="I815" s="24">
        <f>I816+I820</f>
        <v>13446900</v>
      </c>
      <c r="J815" s="24">
        <f>J816+J820</f>
        <v>13446900</v>
      </c>
    </row>
    <row r="816" spans="1:10" x14ac:dyDescent="0.2">
      <c r="A816" s="9" t="s">
        <v>17</v>
      </c>
      <c r="B816" s="33" t="s">
        <v>76</v>
      </c>
      <c r="C816" s="33" t="s">
        <v>160</v>
      </c>
      <c r="D816" s="33" t="s">
        <v>91</v>
      </c>
      <c r="E816" s="33" t="s">
        <v>5</v>
      </c>
      <c r="F816" s="33"/>
      <c r="G816" s="33"/>
      <c r="H816" s="24">
        <f>H817</f>
        <v>12973660</v>
      </c>
      <c r="I816" s="24">
        <f>I817</f>
        <v>12936279.609999999</v>
      </c>
      <c r="J816" s="24">
        <f>J817</f>
        <v>12936279.609999999</v>
      </c>
    </row>
    <row r="817" spans="1:31" ht="33.75" x14ac:dyDescent="0.2">
      <c r="A817" s="17" t="s">
        <v>624</v>
      </c>
      <c r="B817" s="33" t="s">
        <v>76</v>
      </c>
      <c r="C817" s="33" t="s">
        <v>160</v>
      </c>
      <c r="D817" s="33" t="s">
        <v>91</v>
      </c>
      <c r="E817" s="33" t="s">
        <v>233</v>
      </c>
      <c r="F817" s="33"/>
      <c r="G817" s="33"/>
      <c r="H817" s="24">
        <f>H818+H819</f>
        <v>12973660</v>
      </c>
      <c r="I817" s="24">
        <f>I818+I819</f>
        <v>12936279.609999999</v>
      </c>
      <c r="J817" s="24">
        <f>J818+J819</f>
        <v>12936279.609999999</v>
      </c>
    </row>
    <row r="818" spans="1:31" x14ac:dyDescent="0.2">
      <c r="A818" s="1" t="s">
        <v>457</v>
      </c>
      <c r="B818" s="33" t="s">
        <v>76</v>
      </c>
      <c r="C818" s="33" t="s">
        <v>160</v>
      </c>
      <c r="D818" s="33" t="s">
        <v>91</v>
      </c>
      <c r="E818" s="33" t="s">
        <v>233</v>
      </c>
      <c r="F818" s="36" t="s">
        <v>94</v>
      </c>
      <c r="G818" s="33" t="s">
        <v>220</v>
      </c>
      <c r="H818" s="25">
        <v>10536462.42</v>
      </c>
      <c r="I818" s="25">
        <v>9380460.9299999997</v>
      </c>
      <c r="J818" s="25">
        <v>9380460.9299999997</v>
      </c>
    </row>
    <row r="819" spans="1:31" x14ac:dyDescent="0.2">
      <c r="A819" s="19" t="s">
        <v>168</v>
      </c>
      <c r="B819" s="33" t="s">
        <v>76</v>
      </c>
      <c r="C819" s="33" t="s">
        <v>160</v>
      </c>
      <c r="D819" s="33" t="s">
        <v>91</v>
      </c>
      <c r="E819" s="33" t="s">
        <v>233</v>
      </c>
      <c r="F819" s="36" t="s">
        <v>166</v>
      </c>
      <c r="G819" s="33" t="s">
        <v>220</v>
      </c>
      <c r="H819" s="25">
        <v>2437197.58</v>
      </c>
      <c r="I819" s="25">
        <v>3555818.68</v>
      </c>
      <c r="J819" s="25">
        <v>3555818.68</v>
      </c>
    </row>
    <row r="820" spans="1:31" ht="22.5" x14ac:dyDescent="0.2">
      <c r="A820" s="19" t="s">
        <v>8</v>
      </c>
      <c r="B820" s="33" t="s">
        <v>76</v>
      </c>
      <c r="C820" s="33" t="s">
        <v>160</v>
      </c>
      <c r="D820" s="33" t="s">
        <v>91</v>
      </c>
      <c r="E820" s="33" t="s">
        <v>6</v>
      </c>
      <c r="F820" s="33"/>
      <c r="G820" s="33"/>
      <c r="H820" s="24">
        <f t="shared" ref="H820:J821" si="69">H821</f>
        <v>473240</v>
      </c>
      <c r="I820" s="24">
        <f t="shared" si="69"/>
        <v>510620.39</v>
      </c>
      <c r="J820" s="24">
        <f t="shared" si="69"/>
        <v>510620.39</v>
      </c>
    </row>
    <row r="821" spans="1:31" ht="33.75" x14ac:dyDescent="0.2">
      <c r="A821" s="17" t="s">
        <v>624</v>
      </c>
      <c r="B821" s="33" t="s">
        <v>76</v>
      </c>
      <c r="C821" s="33" t="s">
        <v>160</v>
      </c>
      <c r="D821" s="33" t="s">
        <v>91</v>
      </c>
      <c r="E821" s="33" t="s">
        <v>234</v>
      </c>
      <c r="F821" s="33"/>
      <c r="G821" s="33"/>
      <c r="H821" s="24">
        <f t="shared" si="69"/>
        <v>473240</v>
      </c>
      <c r="I821" s="24">
        <f t="shared" si="69"/>
        <v>510620.39</v>
      </c>
      <c r="J821" s="24">
        <f t="shared" si="69"/>
        <v>510620.39</v>
      </c>
    </row>
    <row r="822" spans="1:31" x14ac:dyDescent="0.2">
      <c r="A822" s="72" t="s">
        <v>690</v>
      </c>
      <c r="B822" s="33" t="s">
        <v>76</v>
      </c>
      <c r="C822" s="33" t="s">
        <v>160</v>
      </c>
      <c r="D822" s="33" t="s">
        <v>91</v>
      </c>
      <c r="E822" s="33" t="s">
        <v>234</v>
      </c>
      <c r="F822" s="36" t="s">
        <v>689</v>
      </c>
      <c r="G822" s="33" t="s">
        <v>220</v>
      </c>
      <c r="H822" s="25">
        <v>473240</v>
      </c>
      <c r="I822" s="25">
        <v>510620.39</v>
      </c>
      <c r="J822" s="25">
        <v>510620.39</v>
      </c>
    </row>
    <row r="823" spans="1:31" x14ac:dyDescent="0.2">
      <c r="A823" s="18" t="s">
        <v>117</v>
      </c>
      <c r="B823" s="33" t="s">
        <v>76</v>
      </c>
      <c r="C823" s="33" t="s">
        <v>116</v>
      </c>
      <c r="D823" s="33" t="s">
        <v>88</v>
      </c>
      <c r="E823" s="33"/>
      <c r="F823" s="33"/>
      <c r="G823" s="33"/>
      <c r="H823" s="24">
        <f>H824</f>
        <v>4130460</v>
      </c>
      <c r="I823" s="24">
        <f>I824</f>
        <v>953500</v>
      </c>
      <c r="J823" s="24">
        <f>J824</f>
        <v>953500</v>
      </c>
      <c r="K823" s="24">
        <f t="shared" ref="K823:AE823" si="70">K824+K828+K831</f>
        <v>0</v>
      </c>
      <c r="L823" s="24">
        <f t="shared" si="70"/>
        <v>0</v>
      </c>
      <c r="M823" s="24">
        <f t="shared" si="70"/>
        <v>0</v>
      </c>
      <c r="N823" s="24">
        <f t="shared" si="70"/>
        <v>0</v>
      </c>
      <c r="O823" s="24">
        <f t="shared" si="70"/>
        <v>0</v>
      </c>
      <c r="P823" s="24">
        <f t="shared" si="70"/>
        <v>0</v>
      </c>
      <c r="Q823" s="24">
        <f t="shared" si="70"/>
        <v>0</v>
      </c>
      <c r="R823" s="24">
        <f t="shared" si="70"/>
        <v>0</v>
      </c>
      <c r="S823" s="24">
        <f t="shared" si="70"/>
        <v>0</v>
      </c>
      <c r="T823" s="24">
        <f t="shared" si="70"/>
        <v>0</v>
      </c>
      <c r="U823" s="24">
        <f t="shared" si="70"/>
        <v>0</v>
      </c>
      <c r="V823" s="24">
        <f t="shared" si="70"/>
        <v>0</v>
      </c>
      <c r="W823" s="24">
        <f t="shared" si="70"/>
        <v>0</v>
      </c>
      <c r="X823" s="24">
        <f t="shared" si="70"/>
        <v>0</v>
      </c>
      <c r="Y823" s="24">
        <f t="shared" si="70"/>
        <v>0</v>
      </c>
      <c r="Z823" s="24">
        <f t="shared" si="70"/>
        <v>0</v>
      </c>
      <c r="AA823" s="24">
        <f t="shared" si="70"/>
        <v>0</v>
      </c>
      <c r="AB823" s="24">
        <f t="shared" si="70"/>
        <v>0</v>
      </c>
      <c r="AC823" s="24">
        <f t="shared" si="70"/>
        <v>0</v>
      </c>
      <c r="AD823" s="24">
        <f t="shared" si="70"/>
        <v>0</v>
      </c>
      <c r="AE823" s="24">
        <f t="shared" si="70"/>
        <v>0</v>
      </c>
    </row>
    <row r="824" spans="1:31" ht="22.5" x14ac:dyDescent="0.2">
      <c r="A824" s="18" t="s">
        <v>535</v>
      </c>
      <c r="B824" s="33" t="s">
        <v>76</v>
      </c>
      <c r="C824" s="33" t="s">
        <v>116</v>
      </c>
      <c r="D824" s="33" t="s">
        <v>88</v>
      </c>
      <c r="E824" s="33" t="s">
        <v>466</v>
      </c>
      <c r="F824" s="33"/>
      <c r="G824" s="33"/>
      <c r="H824" s="24">
        <f>H825+H831+H828</f>
        <v>4130460</v>
      </c>
      <c r="I824" s="24">
        <f>I825+I831+I828</f>
        <v>953500</v>
      </c>
      <c r="J824" s="24">
        <f>J825+J831+J828</f>
        <v>953500</v>
      </c>
    </row>
    <row r="825" spans="1:31" x14ac:dyDescent="0.2">
      <c r="A825" s="9" t="s">
        <v>697</v>
      </c>
      <c r="B825" s="36" t="s">
        <v>76</v>
      </c>
      <c r="C825" s="36" t="s">
        <v>116</v>
      </c>
      <c r="D825" s="36" t="s">
        <v>88</v>
      </c>
      <c r="E825" s="36" t="s">
        <v>373</v>
      </c>
      <c r="F825" s="36"/>
      <c r="G825" s="36"/>
      <c r="H825" s="24">
        <f t="shared" ref="H825:AE825" si="71">H827+H826</f>
        <v>64960</v>
      </c>
      <c r="I825" s="24">
        <f t="shared" si="71"/>
        <v>0</v>
      </c>
      <c r="J825" s="24">
        <f t="shared" si="71"/>
        <v>0</v>
      </c>
      <c r="K825" s="24">
        <f t="shared" si="71"/>
        <v>0</v>
      </c>
      <c r="L825" s="24">
        <f t="shared" si="71"/>
        <v>0</v>
      </c>
      <c r="M825" s="24">
        <f t="shared" si="71"/>
        <v>0</v>
      </c>
      <c r="N825" s="24">
        <f t="shared" si="71"/>
        <v>0</v>
      </c>
      <c r="O825" s="24">
        <f t="shared" si="71"/>
        <v>0</v>
      </c>
      <c r="P825" s="24">
        <f t="shared" si="71"/>
        <v>0</v>
      </c>
      <c r="Q825" s="24">
        <f t="shared" si="71"/>
        <v>0</v>
      </c>
      <c r="R825" s="24">
        <f t="shared" si="71"/>
        <v>0</v>
      </c>
      <c r="S825" s="24">
        <f t="shared" si="71"/>
        <v>0</v>
      </c>
      <c r="T825" s="24">
        <f t="shared" si="71"/>
        <v>0</v>
      </c>
      <c r="U825" s="24">
        <f t="shared" si="71"/>
        <v>0</v>
      </c>
      <c r="V825" s="24">
        <f t="shared" si="71"/>
        <v>0</v>
      </c>
      <c r="W825" s="24">
        <f t="shared" si="71"/>
        <v>0</v>
      </c>
      <c r="X825" s="24">
        <f t="shared" si="71"/>
        <v>0</v>
      </c>
      <c r="Y825" s="24">
        <f t="shared" si="71"/>
        <v>0</v>
      </c>
      <c r="Z825" s="24">
        <f t="shared" si="71"/>
        <v>0</v>
      </c>
      <c r="AA825" s="24">
        <f t="shared" si="71"/>
        <v>0</v>
      </c>
      <c r="AB825" s="24">
        <f t="shared" si="71"/>
        <v>0</v>
      </c>
      <c r="AC825" s="24">
        <f t="shared" si="71"/>
        <v>0</v>
      </c>
      <c r="AD825" s="24">
        <f t="shared" si="71"/>
        <v>0</v>
      </c>
      <c r="AE825" s="24">
        <f t="shared" si="71"/>
        <v>0</v>
      </c>
    </row>
    <row r="826" spans="1:31" x14ac:dyDescent="0.2">
      <c r="A826" s="1" t="s">
        <v>457</v>
      </c>
      <c r="B826" s="36" t="s">
        <v>76</v>
      </c>
      <c r="C826" s="36" t="s">
        <v>116</v>
      </c>
      <c r="D826" s="36" t="s">
        <v>88</v>
      </c>
      <c r="E826" s="36" t="s">
        <v>373</v>
      </c>
      <c r="F826" s="36" t="s">
        <v>94</v>
      </c>
      <c r="G826" s="36"/>
      <c r="H826" s="24">
        <v>10000</v>
      </c>
      <c r="I826" s="24">
        <v>0</v>
      </c>
      <c r="J826" s="24">
        <v>0</v>
      </c>
    </row>
    <row r="827" spans="1:31" x14ac:dyDescent="0.2">
      <c r="A827" s="9" t="s">
        <v>168</v>
      </c>
      <c r="B827" s="36" t="s">
        <v>76</v>
      </c>
      <c r="C827" s="36" t="s">
        <v>116</v>
      </c>
      <c r="D827" s="36" t="s">
        <v>88</v>
      </c>
      <c r="E827" s="36" t="s">
        <v>373</v>
      </c>
      <c r="F827" s="36" t="s">
        <v>166</v>
      </c>
      <c r="G827" s="36"/>
      <c r="H827" s="24">
        <v>54960</v>
      </c>
      <c r="I827" s="24">
        <v>0</v>
      </c>
      <c r="J827" s="24">
        <v>0</v>
      </c>
    </row>
    <row r="828" spans="1:31" x14ac:dyDescent="0.2">
      <c r="A828" s="9" t="s">
        <v>584</v>
      </c>
      <c r="B828" s="33" t="s">
        <v>76</v>
      </c>
      <c r="C828" s="33" t="s">
        <v>116</v>
      </c>
      <c r="D828" s="33" t="s">
        <v>88</v>
      </c>
      <c r="E828" s="36" t="s">
        <v>733</v>
      </c>
      <c r="F828" s="33"/>
      <c r="G828" s="33"/>
      <c r="H828" s="24">
        <f>H829+H830</f>
        <v>3112000</v>
      </c>
      <c r="I828" s="24">
        <f>I829+I830</f>
        <v>0</v>
      </c>
      <c r="J828" s="24">
        <f>J829+J830</f>
        <v>0</v>
      </c>
    </row>
    <row r="829" spans="1:31" x14ac:dyDescent="0.2">
      <c r="A829" s="18" t="s">
        <v>457</v>
      </c>
      <c r="B829" s="33" t="s">
        <v>76</v>
      </c>
      <c r="C829" s="33" t="s">
        <v>116</v>
      </c>
      <c r="D829" s="33" t="s">
        <v>88</v>
      </c>
      <c r="E829" s="36" t="s">
        <v>733</v>
      </c>
      <c r="F829" s="33" t="s">
        <v>94</v>
      </c>
      <c r="G829" s="33"/>
      <c r="H829" s="24">
        <v>612000</v>
      </c>
      <c r="I829" s="24">
        <v>0</v>
      </c>
      <c r="J829" s="24">
        <v>0</v>
      </c>
    </row>
    <row r="830" spans="1:31" x14ac:dyDescent="0.2">
      <c r="A830" s="18" t="s">
        <v>457</v>
      </c>
      <c r="B830" s="33" t="s">
        <v>76</v>
      </c>
      <c r="C830" s="33" t="s">
        <v>116</v>
      </c>
      <c r="D830" s="33" t="s">
        <v>88</v>
      </c>
      <c r="E830" s="36" t="s">
        <v>733</v>
      </c>
      <c r="F830" s="33" t="s">
        <v>94</v>
      </c>
      <c r="G830" s="33" t="s">
        <v>220</v>
      </c>
      <c r="H830" s="25">
        <v>2500000</v>
      </c>
      <c r="I830" s="25">
        <v>0</v>
      </c>
      <c r="J830" s="25">
        <v>0</v>
      </c>
    </row>
    <row r="831" spans="1:31" ht="22.5" x14ac:dyDescent="0.2">
      <c r="A831" s="9" t="s">
        <v>698</v>
      </c>
      <c r="B831" s="33" t="s">
        <v>76</v>
      </c>
      <c r="C831" s="33" t="s">
        <v>116</v>
      </c>
      <c r="D831" s="33" t="s">
        <v>88</v>
      </c>
      <c r="E831" s="36" t="s">
        <v>424</v>
      </c>
      <c r="F831" s="33"/>
      <c r="G831" s="33"/>
      <c r="H831" s="24">
        <f>H832+H833</f>
        <v>953500</v>
      </c>
      <c r="I831" s="24">
        <f>I832+I833</f>
        <v>953500</v>
      </c>
      <c r="J831" s="24">
        <f>J832+J833</f>
        <v>953500</v>
      </c>
    </row>
    <row r="832" spans="1:31" x14ac:dyDescent="0.2">
      <c r="A832" s="18" t="s">
        <v>457</v>
      </c>
      <c r="B832" s="33" t="s">
        <v>76</v>
      </c>
      <c r="C832" s="33" t="s">
        <v>116</v>
      </c>
      <c r="D832" s="33" t="s">
        <v>88</v>
      </c>
      <c r="E832" s="36" t="s">
        <v>424</v>
      </c>
      <c r="F832" s="33" t="s">
        <v>94</v>
      </c>
      <c r="G832" s="33"/>
      <c r="H832" s="24">
        <v>73000</v>
      </c>
      <c r="I832" s="24">
        <v>73000</v>
      </c>
      <c r="J832" s="24">
        <v>73000</v>
      </c>
    </row>
    <row r="833" spans="1:10" x14ac:dyDescent="0.2">
      <c r="A833" s="18" t="s">
        <v>457</v>
      </c>
      <c r="B833" s="33" t="s">
        <v>76</v>
      </c>
      <c r="C833" s="33" t="s">
        <v>116</v>
      </c>
      <c r="D833" s="33" t="s">
        <v>88</v>
      </c>
      <c r="E833" s="36" t="s">
        <v>424</v>
      </c>
      <c r="F833" s="33" t="s">
        <v>94</v>
      </c>
      <c r="G833" s="33" t="s">
        <v>220</v>
      </c>
      <c r="H833" s="25">
        <v>880500</v>
      </c>
      <c r="I833" s="25">
        <v>880500</v>
      </c>
      <c r="J833" s="25">
        <v>880500</v>
      </c>
    </row>
    <row r="834" spans="1:10" x14ac:dyDescent="0.2">
      <c r="A834" s="1" t="s">
        <v>70</v>
      </c>
      <c r="B834" s="33" t="s">
        <v>77</v>
      </c>
      <c r="C834" s="4"/>
      <c r="D834" s="4"/>
      <c r="E834" s="4"/>
      <c r="F834" s="4"/>
      <c r="G834" s="4"/>
      <c r="H834" s="24">
        <f>H835</f>
        <v>471237029.65999997</v>
      </c>
      <c r="I834" s="24">
        <f>I835</f>
        <v>505158662</v>
      </c>
      <c r="J834" s="24">
        <f>J835</f>
        <v>519860662</v>
      </c>
    </row>
    <row r="835" spans="1:10" x14ac:dyDescent="0.2">
      <c r="A835" s="18" t="s">
        <v>161</v>
      </c>
      <c r="B835" s="33" t="s">
        <v>77</v>
      </c>
      <c r="C835" s="33" t="s">
        <v>160</v>
      </c>
      <c r="D835" s="33" t="s">
        <v>86</v>
      </c>
      <c r="E835" s="33"/>
      <c r="F835" s="33"/>
      <c r="G835" s="33"/>
      <c r="H835" s="24">
        <f>H842+H925+H836+H913</f>
        <v>471237029.65999997</v>
      </c>
      <c r="I835" s="24">
        <f>I842+I925+I836+I913</f>
        <v>505158662</v>
      </c>
      <c r="J835" s="24">
        <f>J842+J925+J836+J913</f>
        <v>519860662</v>
      </c>
    </row>
    <row r="836" spans="1:10" x14ac:dyDescent="0.2">
      <c r="A836" s="18" t="s">
        <v>625</v>
      </c>
      <c r="B836" s="33" t="s">
        <v>77</v>
      </c>
      <c r="C836" s="33" t="s">
        <v>160</v>
      </c>
      <c r="D836" s="33" t="s">
        <v>88</v>
      </c>
      <c r="E836" s="33"/>
      <c r="F836" s="33"/>
      <c r="G836" s="33"/>
      <c r="H836" s="24">
        <f t="shared" ref="H836:J838" si="72">H837</f>
        <v>28349860</v>
      </c>
      <c r="I836" s="24">
        <f t="shared" si="72"/>
        <v>28331800</v>
      </c>
      <c r="J836" s="24">
        <f t="shared" si="72"/>
        <v>28331800</v>
      </c>
    </row>
    <row r="837" spans="1:10" ht="22.5" x14ac:dyDescent="0.2">
      <c r="A837" s="1" t="s">
        <v>507</v>
      </c>
      <c r="B837" s="33" t="s">
        <v>77</v>
      </c>
      <c r="C837" s="33" t="s">
        <v>160</v>
      </c>
      <c r="D837" s="33" t="s">
        <v>88</v>
      </c>
      <c r="E837" s="33" t="s">
        <v>309</v>
      </c>
      <c r="F837" s="33"/>
      <c r="G837" s="33"/>
      <c r="H837" s="24">
        <f t="shared" si="72"/>
        <v>28349860</v>
      </c>
      <c r="I837" s="24">
        <f t="shared" si="72"/>
        <v>28331800</v>
      </c>
      <c r="J837" s="24">
        <f t="shared" si="72"/>
        <v>28331800</v>
      </c>
    </row>
    <row r="838" spans="1:10" ht="22.5" x14ac:dyDescent="0.2">
      <c r="A838" s="1" t="s">
        <v>467</v>
      </c>
      <c r="B838" s="33" t="s">
        <v>77</v>
      </c>
      <c r="C838" s="33" t="s">
        <v>160</v>
      </c>
      <c r="D838" s="33" t="s">
        <v>88</v>
      </c>
      <c r="E838" s="33" t="s">
        <v>468</v>
      </c>
      <c r="F838" s="33"/>
      <c r="G838" s="33"/>
      <c r="H838" s="24">
        <f t="shared" si="72"/>
        <v>28349860</v>
      </c>
      <c r="I838" s="24">
        <f t="shared" si="72"/>
        <v>28331800</v>
      </c>
      <c r="J838" s="24">
        <f t="shared" si="72"/>
        <v>28331800</v>
      </c>
    </row>
    <row r="839" spans="1:10" x14ac:dyDescent="0.2">
      <c r="A839" s="4" t="s">
        <v>625</v>
      </c>
      <c r="B839" s="33" t="s">
        <v>77</v>
      </c>
      <c r="C839" s="33" t="s">
        <v>160</v>
      </c>
      <c r="D839" s="33" t="s">
        <v>88</v>
      </c>
      <c r="E839" s="36" t="s">
        <v>235</v>
      </c>
      <c r="F839" s="33"/>
      <c r="G839" s="33"/>
      <c r="H839" s="24">
        <f>H840+H841</f>
        <v>28349860</v>
      </c>
      <c r="I839" s="24">
        <f>I840+I841</f>
        <v>28331800</v>
      </c>
      <c r="J839" s="24">
        <f>J840+J841</f>
        <v>28331800</v>
      </c>
    </row>
    <row r="840" spans="1:10" ht="33.75" x14ac:dyDescent="0.2">
      <c r="A840" s="1" t="s">
        <v>167</v>
      </c>
      <c r="B840" s="33" t="s">
        <v>77</v>
      </c>
      <c r="C840" s="33" t="s">
        <v>160</v>
      </c>
      <c r="D840" s="33" t="s">
        <v>88</v>
      </c>
      <c r="E840" s="36" t="s">
        <v>235</v>
      </c>
      <c r="F840" s="33" t="s">
        <v>165</v>
      </c>
      <c r="G840" s="33" t="s">
        <v>220</v>
      </c>
      <c r="H840" s="32">
        <v>28149860</v>
      </c>
      <c r="I840" s="32">
        <v>28131800</v>
      </c>
      <c r="J840" s="32">
        <v>28131800</v>
      </c>
    </row>
    <row r="841" spans="1:10" x14ac:dyDescent="0.2">
      <c r="A841" s="18" t="s">
        <v>168</v>
      </c>
      <c r="B841" s="33" t="s">
        <v>77</v>
      </c>
      <c r="C841" s="33" t="s">
        <v>160</v>
      </c>
      <c r="D841" s="33" t="s">
        <v>88</v>
      </c>
      <c r="E841" s="36" t="s">
        <v>235</v>
      </c>
      <c r="F841" s="33" t="s">
        <v>166</v>
      </c>
      <c r="G841" s="33" t="s">
        <v>220</v>
      </c>
      <c r="H841" s="32">
        <v>200000</v>
      </c>
      <c r="I841" s="32">
        <v>200000</v>
      </c>
      <c r="J841" s="32">
        <v>200000</v>
      </c>
    </row>
    <row r="842" spans="1:10" x14ac:dyDescent="0.2">
      <c r="A842" s="1" t="s">
        <v>162</v>
      </c>
      <c r="B842" s="33" t="s">
        <v>77</v>
      </c>
      <c r="C842" s="33" t="s">
        <v>160</v>
      </c>
      <c r="D842" s="33" t="s">
        <v>99</v>
      </c>
      <c r="E842" s="33"/>
      <c r="F842" s="33"/>
      <c r="G842" s="33"/>
      <c r="H842" s="24">
        <f>H843+H910</f>
        <v>301755145.65999997</v>
      </c>
      <c r="I842" s="24">
        <f>I843+I910</f>
        <v>336882162</v>
      </c>
      <c r="J842" s="24">
        <f>J843+J910</f>
        <v>351111762</v>
      </c>
    </row>
    <row r="843" spans="1:10" ht="22.5" x14ac:dyDescent="0.2">
      <c r="A843" s="18" t="s">
        <v>508</v>
      </c>
      <c r="B843" s="33" t="s">
        <v>77</v>
      </c>
      <c r="C843" s="33" t="s">
        <v>160</v>
      </c>
      <c r="D843" s="33" t="s">
        <v>99</v>
      </c>
      <c r="E843" s="33" t="s">
        <v>469</v>
      </c>
      <c r="F843" s="33"/>
      <c r="G843" s="33"/>
      <c r="H843" s="24">
        <f>H845+H848+H851+H854+H857+H860+H863+H866+H869+H872+H876+H879+H882+H885+H887+H890+H894+H897+H900+H903+H906+H908</f>
        <v>301155145.65999997</v>
      </c>
      <c r="I843" s="24">
        <f>I845+I848+I851+I854+I857+I860+I863+I866+I869+I872+I876+I879+I882+I885+I887+I890+I894+I897+I900+I903+I906+I908</f>
        <v>336282162</v>
      </c>
      <c r="J843" s="24">
        <f>J845+J848+J851+J854+J857+J860+J863+J866+J869+J872+J876+J879+J882+J885+J887+J890+J894+J897+J900+J903+J906+J908</f>
        <v>350511762</v>
      </c>
    </row>
    <row r="844" spans="1:10" x14ac:dyDescent="0.2">
      <c r="A844" s="18" t="s">
        <v>786</v>
      </c>
      <c r="B844" s="33" t="s">
        <v>77</v>
      </c>
      <c r="C844" s="33" t="s">
        <v>160</v>
      </c>
      <c r="D844" s="33" t="s">
        <v>99</v>
      </c>
      <c r="E844" s="36" t="s">
        <v>55</v>
      </c>
      <c r="F844" s="33"/>
      <c r="G844" s="33"/>
      <c r="H844" s="24">
        <f>H845</f>
        <v>2820900</v>
      </c>
      <c r="I844" s="24">
        <f>I845</f>
        <v>2820900</v>
      </c>
      <c r="J844" s="24">
        <f>J845</f>
        <v>2820900</v>
      </c>
    </row>
    <row r="845" spans="1:10" ht="22.5" x14ac:dyDescent="0.2">
      <c r="A845" s="9" t="s">
        <v>265</v>
      </c>
      <c r="B845" s="33" t="s">
        <v>77</v>
      </c>
      <c r="C845" s="33" t="s">
        <v>160</v>
      </c>
      <c r="D845" s="33" t="s">
        <v>99</v>
      </c>
      <c r="E845" s="36" t="s">
        <v>241</v>
      </c>
      <c r="F845" s="33"/>
      <c r="G845" s="33"/>
      <c r="H845" s="24">
        <f>H847+H846</f>
        <v>2820900</v>
      </c>
      <c r="I845" s="24">
        <f>I847+I846</f>
        <v>2820900</v>
      </c>
      <c r="J845" s="24">
        <f>J847+J846</f>
        <v>2820900</v>
      </c>
    </row>
    <row r="846" spans="1:10" x14ac:dyDescent="0.2">
      <c r="A846" s="1" t="s">
        <v>457</v>
      </c>
      <c r="B846" s="33" t="s">
        <v>77</v>
      </c>
      <c r="C846" s="33" t="s">
        <v>160</v>
      </c>
      <c r="D846" s="33" t="s">
        <v>99</v>
      </c>
      <c r="E846" s="36" t="s">
        <v>241</v>
      </c>
      <c r="F846" s="33" t="s">
        <v>94</v>
      </c>
      <c r="G846" s="33" t="s">
        <v>220</v>
      </c>
      <c r="H846" s="32">
        <v>59300</v>
      </c>
      <c r="I846" s="32">
        <v>51500</v>
      </c>
      <c r="J846" s="32">
        <v>52000</v>
      </c>
    </row>
    <row r="847" spans="1:10" x14ac:dyDescent="0.2">
      <c r="A847" s="1" t="s">
        <v>189</v>
      </c>
      <c r="B847" s="33" t="s">
        <v>77</v>
      </c>
      <c r="C847" s="33" t="s">
        <v>160</v>
      </c>
      <c r="D847" s="33" t="s">
        <v>99</v>
      </c>
      <c r="E847" s="36" t="s">
        <v>241</v>
      </c>
      <c r="F847" s="33" t="s">
        <v>188</v>
      </c>
      <c r="G847" s="33" t="s">
        <v>220</v>
      </c>
      <c r="H847" s="32">
        <v>2761600</v>
      </c>
      <c r="I847" s="32">
        <v>2769400</v>
      </c>
      <c r="J847" s="32">
        <v>2768900</v>
      </c>
    </row>
    <row r="848" spans="1:10" ht="33.75" x14ac:dyDescent="0.2">
      <c r="A848" s="1" t="s">
        <v>267</v>
      </c>
      <c r="B848" s="33" t="s">
        <v>77</v>
      </c>
      <c r="C848" s="33" t="s">
        <v>160</v>
      </c>
      <c r="D848" s="33" t="s">
        <v>99</v>
      </c>
      <c r="E848" s="33" t="s">
        <v>425</v>
      </c>
      <c r="F848" s="33"/>
      <c r="G848" s="33"/>
      <c r="H848" s="24">
        <f>H849+H850</f>
        <v>7106862</v>
      </c>
      <c r="I848" s="24">
        <f>I849+I850</f>
        <v>7106862</v>
      </c>
      <c r="J848" s="24">
        <f>J849+J850</f>
        <v>7106862</v>
      </c>
    </row>
    <row r="849" spans="1:10" x14ac:dyDescent="0.2">
      <c r="A849" s="1" t="s">
        <v>457</v>
      </c>
      <c r="B849" s="33" t="s">
        <v>77</v>
      </c>
      <c r="C849" s="33" t="s">
        <v>160</v>
      </c>
      <c r="D849" s="33" t="s">
        <v>99</v>
      </c>
      <c r="E849" s="33" t="s">
        <v>425</v>
      </c>
      <c r="F849" s="33" t="s">
        <v>94</v>
      </c>
      <c r="G849" s="33"/>
      <c r="H849" s="24">
        <v>105028</v>
      </c>
      <c r="I849" s="24">
        <v>105028</v>
      </c>
      <c r="J849" s="24">
        <v>105028</v>
      </c>
    </row>
    <row r="850" spans="1:10" x14ac:dyDescent="0.2">
      <c r="A850" s="18" t="s">
        <v>737</v>
      </c>
      <c r="B850" s="33" t="s">
        <v>77</v>
      </c>
      <c r="C850" s="33" t="s">
        <v>160</v>
      </c>
      <c r="D850" s="33" t="s">
        <v>99</v>
      </c>
      <c r="E850" s="33" t="s">
        <v>425</v>
      </c>
      <c r="F850" s="33" t="s">
        <v>738</v>
      </c>
      <c r="G850" s="33"/>
      <c r="H850" s="24">
        <v>7001834</v>
      </c>
      <c r="I850" s="24">
        <v>7001834</v>
      </c>
      <c r="J850" s="24">
        <v>7001834</v>
      </c>
    </row>
    <row r="851" spans="1:10" x14ac:dyDescent="0.2">
      <c r="A851" s="9" t="s">
        <v>626</v>
      </c>
      <c r="B851" s="33" t="s">
        <v>77</v>
      </c>
      <c r="C851" s="33" t="s">
        <v>160</v>
      </c>
      <c r="D851" s="33" t="s">
        <v>99</v>
      </c>
      <c r="E851" s="36" t="s">
        <v>242</v>
      </c>
      <c r="F851" s="33"/>
      <c r="G851" s="33"/>
      <c r="H851" s="24">
        <f>H852+H853</f>
        <v>30980700</v>
      </c>
      <c r="I851" s="24">
        <f>I852+I853</f>
        <v>32219900</v>
      </c>
      <c r="J851" s="24">
        <f>J852+J853</f>
        <v>33508700</v>
      </c>
    </row>
    <row r="852" spans="1:10" x14ac:dyDescent="0.2">
      <c r="A852" s="1" t="s">
        <v>457</v>
      </c>
      <c r="B852" s="33" t="s">
        <v>77</v>
      </c>
      <c r="C852" s="33" t="s">
        <v>160</v>
      </c>
      <c r="D852" s="33" t="s">
        <v>99</v>
      </c>
      <c r="E852" s="36" t="s">
        <v>242</v>
      </c>
      <c r="F852" s="36" t="s">
        <v>94</v>
      </c>
      <c r="G852" s="33" t="s">
        <v>220</v>
      </c>
      <c r="H852" s="32">
        <v>487650.98</v>
      </c>
      <c r="I852" s="32">
        <v>579000</v>
      </c>
      <c r="J852" s="32">
        <v>603000</v>
      </c>
    </row>
    <row r="853" spans="1:10" x14ac:dyDescent="0.2">
      <c r="A853" s="1" t="s">
        <v>189</v>
      </c>
      <c r="B853" s="33" t="s">
        <v>77</v>
      </c>
      <c r="C853" s="33" t="s">
        <v>160</v>
      </c>
      <c r="D853" s="33" t="s">
        <v>99</v>
      </c>
      <c r="E853" s="36" t="s">
        <v>242</v>
      </c>
      <c r="F853" s="36" t="s">
        <v>188</v>
      </c>
      <c r="G853" s="33" t="s">
        <v>220</v>
      </c>
      <c r="H853" s="32">
        <v>30493049.02</v>
      </c>
      <c r="I853" s="32">
        <v>31640900</v>
      </c>
      <c r="J853" s="32">
        <v>32905700</v>
      </c>
    </row>
    <row r="854" spans="1:10" ht="33.75" x14ac:dyDescent="0.2">
      <c r="A854" s="9" t="s">
        <v>627</v>
      </c>
      <c r="B854" s="33" t="s">
        <v>77</v>
      </c>
      <c r="C854" s="33" t="s">
        <v>160</v>
      </c>
      <c r="D854" s="33" t="s">
        <v>99</v>
      </c>
      <c r="E854" s="36" t="s">
        <v>243</v>
      </c>
      <c r="F854" s="33"/>
      <c r="G854" s="33"/>
      <c r="H854" s="24">
        <f>H855+H856</f>
        <v>12280900</v>
      </c>
      <c r="I854" s="24">
        <f>I855+I856</f>
        <v>12772100</v>
      </c>
      <c r="J854" s="24">
        <f>J855+J856</f>
        <v>13283000</v>
      </c>
    </row>
    <row r="855" spans="1:10" x14ac:dyDescent="0.2">
      <c r="A855" s="1" t="s">
        <v>457</v>
      </c>
      <c r="B855" s="33" t="s">
        <v>77</v>
      </c>
      <c r="C855" s="33" t="s">
        <v>160</v>
      </c>
      <c r="D855" s="33" t="s">
        <v>99</v>
      </c>
      <c r="E855" s="36" t="s">
        <v>243</v>
      </c>
      <c r="F855" s="33" t="s">
        <v>94</v>
      </c>
      <c r="G855" s="33" t="s">
        <v>220</v>
      </c>
      <c r="H855" s="32">
        <v>177824.83</v>
      </c>
      <c r="I855" s="32">
        <v>229000</v>
      </c>
      <c r="J855" s="32">
        <v>239000</v>
      </c>
    </row>
    <row r="856" spans="1:10" x14ac:dyDescent="0.2">
      <c r="A856" s="1" t="s">
        <v>189</v>
      </c>
      <c r="B856" s="33" t="s">
        <v>77</v>
      </c>
      <c r="C856" s="33" t="s">
        <v>160</v>
      </c>
      <c r="D856" s="33" t="s">
        <v>99</v>
      </c>
      <c r="E856" s="36" t="s">
        <v>243</v>
      </c>
      <c r="F856" s="33" t="s">
        <v>188</v>
      </c>
      <c r="G856" s="33" t="s">
        <v>220</v>
      </c>
      <c r="H856" s="32">
        <v>12103075.17</v>
      </c>
      <c r="I856" s="32">
        <v>12543100</v>
      </c>
      <c r="J856" s="32">
        <v>13044000</v>
      </c>
    </row>
    <row r="857" spans="1:10" ht="22.5" x14ac:dyDescent="0.2">
      <c r="A857" s="45" t="s">
        <v>598</v>
      </c>
      <c r="B857" s="33" t="s">
        <v>77</v>
      </c>
      <c r="C857" s="33" t="s">
        <v>160</v>
      </c>
      <c r="D857" s="33" t="s">
        <v>99</v>
      </c>
      <c r="E857" s="36" t="s">
        <v>244</v>
      </c>
      <c r="F857" s="33"/>
      <c r="G857" s="33"/>
      <c r="H857" s="24">
        <f>H858+H859</f>
        <v>33745500</v>
      </c>
      <c r="I857" s="24">
        <f>I858+I859</f>
        <v>35095300</v>
      </c>
      <c r="J857" s="24">
        <f>J858+J859</f>
        <v>36499100</v>
      </c>
    </row>
    <row r="858" spans="1:10" x14ac:dyDescent="0.2">
      <c r="A858" s="1" t="s">
        <v>457</v>
      </c>
      <c r="B858" s="33" t="s">
        <v>77</v>
      </c>
      <c r="C858" s="33" t="s">
        <v>160</v>
      </c>
      <c r="D858" s="33" t="s">
        <v>99</v>
      </c>
      <c r="E858" s="36" t="s">
        <v>244</v>
      </c>
      <c r="F858" s="33" t="s">
        <v>94</v>
      </c>
      <c r="G858" s="33" t="s">
        <v>220</v>
      </c>
      <c r="H858" s="32">
        <v>561652.63</v>
      </c>
      <c r="I858" s="32">
        <v>631700</v>
      </c>
      <c r="J858" s="32">
        <v>656000</v>
      </c>
    </row>
    <row r="859" spans="1:10" x14ac:dyDescent="0.2">
      <c r="A859" s="1" t="s">
        <v>189</v>
      </c>
      <c r="B859" s="33" t="s">
        <v>77</v>
      </c>
      <c r="C859" s="33" t="s">
        <v>160</v>
      </c>
      <c r="D859" s="33" t="s">
        <v>99</v>
      </c>
      <c r="E859" s="36" t="s">
        <v>244</v>
      </c>
      <c r="F859" s="33" t="s">
        <v>188</v>
      </c>
      <c r="G859" s="33" t="s">
        <v>220</v>
      </c>
      <c r="H859" s="32">
        <v>33183847.370000001</v>
      </c>
      <c r="I859" s="32">
        <v>34463600</v>
      </c>
      <c r="J859" s="32">
        <v>35843100</v>
      </c>
    </row>
    <row r="860" spans="1:10" ht="22.5" x14ac:dyDescent="0.2">
      <c r="A860" s="9" t="s">
        <v>245</v>
      </c>
      <c r="B860" s="33" t="s">
        <v>77</v>
      </c>
      <c r="C860" s="33" t="s">
        <v>160</v>
      </c>
      <c r="D860" s="33" t="s">
        <v>99</v>
      </c>
      <c r="E860" s="36" t="s">
        <v>246</v>
      </c>
      <c r="F860" s="33"/>
      <c r="G860" s="33"/>
      <c r="H860" s="24">
        <f>H861+H862</f>
        <v>3220400</v>
      </c>
      <c r="I860" s="24">
        <f>I861+I862</f>
        <v>3345600</v>
      </c>
      <c r="J860" s="24">
        <f>J861+J862</f>
        <v>3475900</v>
      </c>
    </row>
    <row r="861" spans="1:10" x14ac:dyDescent="0.2">
      <c r="A861" s="1" t="s">
        <v>457</v>
      </c>
      <c r="B861" s="33" t="s">
        <v>77</v>
      </c>
      <c r="C861" s="33" t="s">
        <v>160</v>
      </c>
      <c r="D861" s="33" t="s">
        <v>99</v>
      </c>
      <c r="E861" s="36" t="s">
        <v>246</v>
      </c>
      <c r="F861" s="33" t="s">
        <v>94</v>
      </c>
      <c r="G861" s="33" t="s">
        <v>220</v>
      </c>
      <c r="H861" s="32">
        <v>52000</v>
      </c>
      <c r="I861" s="32">
        <v>53500</v>
      </c>
      <c r="J861" s="32">
        <v>55500</v>
      </c>
    </row>
    <row r="862" spans="1:10" x14ac:dyDescent="0.2">
      <c r="A862" s="1" t="s">
        <v>189</v>
      </c>
      <c r="B862" s="33" t="s">
        <v>77</v>
      </c>
      <c r="C862" s="33" t="s">
        <v>160</v>
      </c>
      <c r="D862" s="33" t="s">
        <v>99</v>
      </c>
      <c r="E862" s="36" t="s">
        <v>246</v>
      </c>
      <c r="F862" s="33" t="s">
        <v>188</v>
      </c>
      <c r="G862" s="33" t="s">
        <v>220</v>
      </c>
      <c r="H862" s="32">
        <v>3168400</v>
      </c>
      <c r="I862" s="32">
        <v>3292100</v>
      </c>
      <c r="J862" s="32">
        <v>3420400</v>
      </c>
    </row>
    <row r="863" spans="1:10" ht="22.5" x14ac:dyDescent="0.2">
      <c r="A863" s="9" t="s">
        <v>43</v>
      </c>
      <c r="B863" s="33" t="s">
        <v>77</v>
      </c>
      <c r="C863" s="33" t="s">
        <v>160</v>
      </c>
      <c r="D863" s="33" t="s">
        <v>99</v>
      </c>
      <c r="E863" s="36" t="s">
        <v>247</v>
      </c>
      <c r="F863" s="33"/>
      <c r="G863" s="33"/>
      <c r="H863" s="24">
        <f>H864+H865</f>
        <v>28081300</v>
      </c>
      <c r="I863" s="24">
        <f>I864+I865</f>
        <v>29204600</v>
      </c>
      <c r="J863" s="24">
        <f>J864+J865</f>
        <v>30372700</v>
      </c>
    </row>
    <row r="864" spans="1:10" x14ac:dyDescent="0.2">
      <c r="A864" s="1" t="s">
        <v>457</v>
      </c>
      <c r="B864" s="33" t="s">
        <v>77</v>
      </c>
      <c r="C864" s="33" t="s">
        <v>160</v>
      </c>
      <c r="D864" s="33" t="s">
        <v>99</v>
      </c>
      <c r="E864" s="36" t="s">
        <v>247</v>
      </c>
      <c r="F864" s="33" t="s">
        <v>94</v>
      </c>
      <c r="G864" s="33" t="s">
        <v>220</v>
      </c>
      <c r="H864" s="32">
        <v>436681.26</v>
      </c>
      <c r="I864" s="32">
        <v>525000</v>
      </c>
      <c r="J864" s="32">
        <v>546000</v>
      </c>
    </row>
    <row r="865" spans="1:10" x14ac:dyDescent="0.2">
      <c r="A865" s="1" t="s">
        <v>189</v>
      </c>
      <c r="B865" s="33" t="s">
        <v>77</v>
      </c>
      <c r="C865" s="33" t="s">
        <v>160</v>
      </c>
      <c r="D865" s="33" t="s">
        <v>99</v>
      </c>
      <c r="E865" s="36" t="s">
        <v>247</v>
      </c>
      <c r="F865" s="33" t="s">
        <v>188</v>
      </c>
      <c r="G865" s="33" t="s">
        <v>220</v>
      </c>
      <c r="H865" s="32">
        <v>27644618.739999998</v>
      </c>
      <c r="I865" s="32">
        <v>28679600</v>
      </c>
      <c r="J865" s="32">
        <v>29826700</v>
      </c>
    </row>
    <row r="866" spans="1:10" ht="33.75" x14ac:dyDescent="0.2">
      <c r="A866" s="9" t="s">
        <v>248</v>
      </c>
      <c r="B866" s="33" t="s">
        <v>77</v>
      </c>
      <c r="C866" s="33" t="s">
        <v>160</v>
      </c>
      <c r="D866" s="33" t="s">
        <v>99</v>
      </c>
      <c r="E866" s="36" t="s">
        <v>249</v>
      </c>
      <c r="F866" s="33"/>
      <c r="G866" s="33"/>
      <c r="H866" s="24">
        <f>H867+H868</f>
        <v>79900</v>
      </c>
      <c r="I866" s="24">
        <f>I867+I868</f>
        <v>83000</v>
      </c>
      <c r="J866" s="24">
        <f>J867+J868</f>
        <v>86400</v>
      </c>
    </row>
    <row r="867" spans="1:10" x14ac:dyDescent="0.2">
      <c r="A867" s="1" t="s">
        <v>457</v>
      </c>
      <c r="B867" s="33" t="s">
        <v>77</v>
      </c>
      <c r="C867" s="33" t="s">
        <v>160</v>
      </c>
      <c r="D867" s="33" t="s">
        <v>99</v>
      </c>
      <c r="E867" s="36" t="s">
        <v>249</v>
      </c>
      <c r="F867" s="33" t="s">
        <v>94</v>
      </c>
      <c r="G867" s="33" t="s">
        <v>220</v>
      </c>
      <c r="H867" s="32">
        <v>1493.9</v>
      </c>
      <c r="I867" s="32">
        <v>1500</v>
      </c>
      <c r="J867" s="32">
        <v>1560</v>
      </c>
    </row>
    <row r="868" spans="1:10" ht="22.5" x14ac:dyDescent="0.2">
      <c r="A868" s="18" t="s">
        <v>30</v>
      </c>
      <c r="B868" s="33" t="s">
        <v>77</v>
      </c>
      <c r="C868" s="33" t="s">
        <v>160</v>
      </c>
      <c r="D868" s="33" t="s">
        <v>99</v>
      </c>
      <c r="E868" s="36" t="s">
        <v>249</v>
      </c>
      <c r="F868" s="33" t="s">
        <v>286</v>
      </c>
      <c r="G868" s="33" t="s">
        <v>220</v>
      </c>
      <c r="H868" s="32">
        <v>78406.100000000006</v>
      </c>
      <c r="I868" s="32">
        <v>81500</v>
      </c>
      <c r="J868" s="32">
        <v>84840</v>
      </c>
    </row>
    <row r="869" spans="1:10" ht="33.75" x14ac:dyDescent="0.2">
      <c r="A869" s="9" t="s">
        <v>46</v>
      </c>
      <c r="B869" s="33" t="s">
        <v>77</v>
      </c>
      <c r="C869" s="33" t="s">
        <v>160</v>
      </c>
      <c r="D869" s="33" t="s">
        <v>99</v>
      </c>
      <c r="E869" s="36" t="s">
        <v>250</v>
      </c>
      <c r="F869" s="33"/>
      <c r="G869" s="33"/>
      <c r="H869" s="24">
        <f>H870+H871</f>
        <v>7500</v>
      </c>
      <c r="I869" s="24">
        <f>I870+I871</f>
        <v>7500</v>
      </c>
      <c r="J869" s="24">
        <f>J870+J871</f>
        <v>7500</v>
      </c>
    </row>
    <row r="870" spans="1:10" x14ac:dyDescent="0.2">
      <c r="A870" s="1" t="s">
        <v>457</v>
      </c>
      <c r="B870" s="33" t="s">
        <v>77</v>
      </c>
      <c r="C870" s="33" t="s">
        <v>160</v>
      </c>
      <c r="D870" s="33" t="s">
        <v>99</v>
      </c>
      <c r="E870" s="36" t="s">
        <v>250</v>
      </c>
      <c r="F870" s="33" t="s">
        <v>94</v>
      </c>
      <c r="G870" s="33" t="s">
        <v>220</v>
      </c>
      <c r="H870" s="32">
        <v>100.8</v>
      </c>
      <c r="I870" s="32">
        <v>100</v>
      </c>
      <c r="J870" s="32">
        <v>100</v>
      </c>
    </row>
    <row r="871" spans="1:10" x14ac:dyDescent="0.2">
      <c r="A871" s="1" t="s">
        <v>189</v>
      </c>
      <c r="B871" s="33" t="s">
        <v>77</v>
      </c>
      <c r="C871" s="33" t="s">
        <v>160</v>
      </c>
      <c r="D871" s="33" t="s">
        <v>99</v>
      </c>
      <c r="E871" s="36" t="s">
        <v>250</v>
      </c>
      <c r="F871" s="33" t="s">
        <v>188</v>
      </c>
      <c r="G871" s="33" t="s">
        <v>220</v>
      </c>
      <c r="H871" s="32">
        <v>7399.2</v>
      </c>
      <c r="I871" s="32">
        <v>7400</v>
      </c>
      <c r="J871" s="32">
        <v>7400</v>
      </c>
    </row>
    <row r="872" spans="1:10" ht="33.75" x14ac:dyDescent="0.2">
      <c r="A872" s="9" t="s">
        <v>44</v>
      </c>
      <c r="B872" s="33" t="s">
        <v>77</v>
      </c>
      <c r="C872" s="33" t="s">
        <v>160</v>
      </c>
      <c r="D872" s="33" t="s">
        <v>99</v>
      </c>
      <c r="E872" s="36" t="s">
        <v>251</v>
      </c>
      <c r="F872" s="33"/>
      <c r="G872" s="33"/>
      <c r="H872" s="24">
        <f>H874+H875+H873</f>
        <v>1837300</v>
      </c>
      <c r="I872" s="24">
        <f>I874+I875+I873</f>
        <v>1922800</v>
      </c>
      <c r="J872" s="24">
        <f>J874+J875+J873</f>
        <v>2029600</v>
      </c>
    </row>
    <row r="873" spans="1:10" x14ac:dyDescent="0.2">
      <c r="A873" s="1" t="s">
        <v>195</v>
      </c>
      <c r="B873" s="33" t="s">
        <v>77</v>
      </c>
      <c r="C873" s="33" t="s">
        <v>160</v>
      </c>
      <c r="D873" s="33" t="s">
        <v>99</v>
      </c>
      <c r="E873" s="36" t="s">
        <v>251</v>
      </c>
      <c r="F873" s="33" t="s">
        <v>194</v>
      </c>
      <c r="G873" s="33" t="s">
        <v>220</v>
      </c>
      <c r="H873" s="24">
        <v>15000</v>
      </c>
      <c r="I873" s="24">
        <v>17000</v>
      </c>
      <c r="J873" s="24">
        <v>18000</v>
      </c>
    </row>
    <row r="874" spans="1:10" x14ac:dyDescent="0.2">
      <c r="A874" s="1" t="s">
        <v>457</v>
      </c>
      <c r="B874" s="33" t="s">
        <v>77</v>
      </c>
      <c r="C874" s="33" t="s">
        <v>160</v>
      </c>
      <c r="D874" s="33" t="s">
        <v>99</v>
      </c>
      <c r="E874" s="36" t="s">
        <v>251</v>
      </c>
      <c r="F874" s="33" t="s">
        <v>94</v>
      </c>
      <c r="G874" s="33" t="s">
        <v>220</v>
      </c>
      <c r="H874" s="32">
        <v>39020.199999999997</v>
      </c>
      <c r="I874" s="32">
        <v>20000</v>
      </c>
      <c r="J874" s="32">
        <v>21000</v>
      </c>
    </row>
    <row r="875" spans="1:10" x14ac:dyDescent="0.2">
      <c r="A875" s="1" t="s">
        <v>189</v>
      </c>
      <c r="B875" s="33" t="s">
        <v>77</v>
      </c>
      <c r="C875" s="33" t="s">
        <v>160</v>
      </c>
      <c r="D875" s="33" t="s">
        <v>99</v>
      </c>
      <c r="E875" s="36" t="s">
        <v>251</v>
      </c>
      <c r="F875" s="33" t="s">
        <v>188</v>
      </c>
      <c r="G875" s="33" t="s">
        <v>220</v>
      </c>
      <c r="H875" s="32">
        <v>1783279.8</v>
      </c>
      <c r="I875" s="32">
        <v>1885800</v>
      </c>
      <c r="J875" s="32">
        <v>1990600</v>
      </c>
    </row>
    <row r="876" spans="1:10" x14ac:dyDescent="0.2">
      <c r="A876" s="9" t="s">
        <v>71</v>
      </c>
      <c r="B876" s="33" t="s">
        <v>77</v>
      </c>
      <c r="C876" s="33" t="s">
        <v>160</v>
      </c>
      <c r="D876" s="33" t="s">
        <v>99</v>
      </c>
      <c r="E876" s="36" t="s">
        <v>252</v>
      </c>
      <c r="F876" s="33"/>
      <c r="G876" s="33"/>
      <c r="H876" s="24">
        <f>H877+H878</f>
        <v>26165900</v>
      </c>
      <c r="I876" s="24">
        <f>I877+I878</f>
        <v>29461500</v>
      </c>
      <c r="J876" s="24">
        <f>J877+J878</f>
        <v>33321400</v>
      </c>
    </row>
    <row r="877" spans="1:10" x14ac:dyDescent="0.2">
      <c r="A877" s="1" t="s">
        <v>457</v>
      </c>
      <c r="B877" s="33" t="s">
        <v>77</v>
      </c>
      <c r="C877" s="33" t="s">
        <v>160</v>
      </c>
      <c r="D877" s="33" t="s">
        <v>99</v>
      </c>
      <c r="E877" s="36" t="s">
        <v>252</v>
      </c>
      <c r="F877" s="33" t="s">
        <v>94</v>
      </c>
      <c r="G877" s="33" t="s">
        <v>220</v>
      </c>
      <c r="H877" s="32">
        <v>413172.94</v>
      </c>
      <c r="I877" s="32">
        <v>599000</v>
      </c>
      <c r="J877" s="32">
        <v>668000</v>
      </c>
    </row>
    <row r="878" spans="1:10" ht="22.5" x14ac:dyDescent="0.2">
      <c r="A878" s="18" t="s">
        <v>30</v>
      </c>
      <c r="B878" s="33" t="s">
        <v>77</v>
      </c>
      <c r="C878" s="33" t="s">
        <v>160</v>
      </c>
      <c r="D878" s="33" t="s">
        <v>99</v>
      </c>
      <c r="E878" s="36" t="s">
        <v>252</v>
      </c>
      <c r="F878" s="33" t="s">
        <v>286</v>
      </c>
      <c r="G878" s="33" t="s">
        <v>220</v>
      </c>
      <c r="H878" s="32">
        <v>25752727.059999999</v>
      </c>
      <c r="I878" s="32">
        <v>28862500</v>
      </c>
      <c r="J878" s="32">
        <v>32653400</v>
      </c>
    </row>
    <row r="879" spans="1:10" ht="22.5" x14ac:dyDescent="0.2">
      <c r="A879" s="9" t="s">
        <v>264</v>
      </c>
      <c r="B879" s="33" t="s">
        <v>77</v>
      </c>
      <c r="C879" s="33" t="s">
        <v>160</v>
      </c>
      <c r="D879" s="33" t="s">
        <v>99</v>
      </c>
      <c r="E879" s="36" t="s">
        <v>253</v>
      </c>
      <c r="F879" s="33"/>
      <c r="G879" s="33"/>
      <c r="H879" s="24">
        <f>H880+H881</f>
        <v>35482383.659999996</v>
      </c>
      <c r="I879" s="24">
        <f>I880+I881</f>
        <v>60135100</v>
      </c>
      <c r="J879" s="24">
        <f>J880+J881</f>
        <v>62540500</v>
      </c>
    </row>
    <row r="880" spans="1:10" x14ac:dyDescent="0.2">
      <c r="A880" s="1" t="s">
        <v>457</v>
      </c>
      <c r="B880" s="33" t="s">
        <v>77</v>
      </c>
      <c r="C880" s="33" t="s">
        <v>160</v>
      </c>
      <c r="D880" s="33" t="s">
        <v>99</v>
      </c>
      <c r="E880" s="36" t="s">
        <v>253</v>
      </c>
      <c r="F880" s="33" t="s">
        <v>94</v>
      </c>
      <c r="G880" s="33" t="s">
        <v>220</v>
      </c>
      <c r="H880" s="32">
        <v>315930</v>
      </c>
      <c r="I880" s="32">
        <v>500000</v>
      </c>
      <c r="J880" s="32">
        <v>600000</v>
      </c>
    </row>
    <row r="881" spans="1:10" ht="22.5" x14ac:dyDescent="0.2">
      <c r="A881" s="18" t="s">
        <v>30</v>
      </c>
      <c r="B881" s="33" t="s">
        <v>77</v>
      </c>
      <c r="C881" s="33" t="s">
        <v>160</v>
      </c>
      <c r="D881" s="33" t="s">
        <v>99</v>
      </c>
      <c r="E881" s="36" t="s">
        <v>253</v>
      </c>
      <c r="F881" s="33" t="s">
        <v>286</v>
      </c>
      <c r="G881" s="33" t="s">
        <v>220</v>
      </c>
      <c r="H881" s="32">
        <v>35166453.659999996</v>
      </c>
      <c r="I881" s="32">
        <v>59635100</v>
      </c>
      <c r="J881" s="32">
        <v>61940500</v>
      </c>
    </row>
    <row r="882" spans="1:10" ht="33.75" x14ac:dyDescent="0.2">
      <c r="A882" s="9" t="s">
        <v>628</v>
      </c>
      <c r="B882" s="33" t="s">
        <v>77</v>
      </c>
      <c r="C882" s="33" t="s">
        <v>160</v>
      </c>
      <c r="D882" s="33" t="s">
        <v>99</v>
      </c>
      <c r="E882" s="36" t="s">
        <v>254</v>
      </c>
      <c r="F882" s="33"/>
      <c r="G882" s="33"/>
      <c r="H882" s="24">
        <f>H883+H884</f>
        <v>984300</v>
      </c>
      <c r="I882" s="24">
        <f>I883+I884</f>
        <v>1023700</v>
      </c>
      <c r="J882" s="24">
        <f>J883+J884</f>
        <v>1064700</v>
      </c>
    </row>
    <row r="883" spans="1:10" x14ac:dyDescent="0.2">
      <c r="A883" s="1" t="s">
        <v>457</v>
      </c>
      <c r="B883" s="33" t="s">
        <v>77</v>
      </c>
      <c r="C883" s="33" t="s">
        <v>160</v>
      </c>
      <c r="D883" s="33" t="s">
        <v>99</v>
      </c>
      <c r="E883" s="36" t="s">
        <v>254</v>
      </c>
      <c r="F883" s="33" t="s">
        <v>94</v>
      </c>
      <c r="G883" s="33" t="s">
        <v>220</v>
      </c>
      <c r="H883" s="32">
        <v>16000</v>
      </c>
      <c r="I883" s="32">
        <v>17400</v>
      </c>
      <c r="J883" s="32">
        <v>18000</v>
      </c>
    </row>
    <row r="884" spans="1:10" x14ac:dyDescent="0.2">
      <c r="A884" s="1" t="s">
        <v>189</v>
      </c>
      <c r="B884" s="33" t="s">
        <v>77</v>
      </c>
      <c r="C884" s="33" t="s">
        <v>160</v>
      </c>
      <c r="D884" s="33" t="s">
        <v>99</v>
      </c>
      <c r="E884" s="36" t="s">
        <v>254</v>
      </c>
      <c r="F884" s="33" t="s">
        <v>188</v>
      </c>
      <c r="G884" s="33" t="s">
        <v>220</v>
      </c>
      <c r="H884" s="32">
        <v>968300</v>
      </c>
      <c r="I884" s="32">
        <v>1006300</v>
      </c>
      <c r="J884" s="32">
        <v>1046700</v>
      </c>
    </row>
    <row r="885" spans="1:10" x14ac:dyDescent="0.2">
      <c r="A885" s="9" t="s">
        <v>42</v>
      </c>
      <c r="B885" s="33" t="s">
        <v>77</v>
      </c>
      <c r="C885" s="33" t="s">
        <v>160</v>
      </c>
      <c r="D885" s="33" t="s">
        <v>99</v>
      </c>
      <c r="E885" s="36" t="s">
        <v>255</v>
      </c>
      <c r="F885" s="33"/>
      <c r="G885" s="33"/>
      <c r="H885" s="25">
        <f>H886</f>
        <v>100</v>
      </c>
      <c r="I885" s="25">
        <f>I886</f>
        <v>100</v>
      </c>
      <c r="J885" s="25">
        <f>J886</f>
        <v>100</v>
      </c>
    </row>
    <row r="886" spans="1:10" x14ac:dyDescent="0.2">
      <c r="A886" s="1" t="s">
        <v>189</v>
      </c>
      <c r="B886" s="33" t="s">
        <v>77</v>
      </c>
      <c r="C886" s="33" t="s">
        <v>160</v>
      </c>
      <c r="D886" s="33" t="s">
        <v>99</v>
      </c>
      <c r="E886" s="36" t="s">
        <v>255</v>
      </c>
      <c r="F886" s="33" t="s">
        <v>188</v>
      </c>
      <c r="G886" s="33" t="s">
        <v>220</v>
      </c>
      <c r="H886" s="25">
        <v>100</v>
      </c>
      <c r="I886" s="25">
        <v>100</v>
      </c>
      <c r="J886" s="25">
        <v>100</v>
      </c>
    </row>
    <row r="887" spans="1:10" ht="45" x14ac:dyDescent="0.2">
      <c r="A887" s="15" t="s">
        <v>629</v>
      </c>
      <c r="B887" s="33" t="s">
        <v>77</v>
      </c>
      <c r="C887" s="33" t="s">
        <v>160</v>
      </c>
      <c r="D887" s="33" t="s">
        <v>99</v>
      </c>
      <c r="E887" s="36" t="s">
        <v>256</v>
      </c>
      <c r="F887" s="33"/>
      <c r="G887" s="33"/>
      <c r="H887" s="25">
        <f>H889+H888</f>
        <v>1820800</v>
      </c>
      <c r="I887" s="25">
        <f>I889+I888</f>
        <v>1820800</v>
      </c>
      <c r="J887" s="25">
        <f>J889+J888</f>
        <v>1820800</v>
      </c>
    </row>
    <row r="888" spans="1:10" x14ac:dyDescent="0.2">
      <c r="A888" s="1" t="s">
        <v>457</v>
      </c>
      <c r="B888" s="33" t="s">
        <v>77</v>
      </c>
      <c r="C888" s="33" t="s">
        <v>160</v>
      </c>
      <c r="D888" s="33" t="s">
        <v>99</v>
      </c>
      <c r="E888" s="36" t="s">
        <v>256</v>
      </c>
      <c r="F888" s="33" t="s">
        <v>94</v>
      </c>
      <c r="G888" s="33" t="s">
        <v>220</v>
      </c>
      <c r="H888" s="32">
        <v>30832</v>
      </c>
      <c r="I888" s="32">
        <v>27500</v>
      </c>
      <c r="J888" s="32">
        <v>27500</v>
      </c>
    </row>
    <row r="889" spans="1:10" x14ac:dyDescent="0.2">
      <c r="A889" s="1" t="s">
        <v>189</v>
      </c>
      <c r="B889" s="33" t="s">
        <v>77</v>
      </c>
      <c r="C889" s="33" t="s">
        <v>160</v>
      </c>
      <c r="D889" s="33" t="s">
        <v>99</v>
      </c>
      <c r="E889" s="36" t="s">
        <v>256</v>
      </c>
      <c r="F889" s="33" t="s">
        <v>188</v>
      </c>
      <c r="G889" s="33" t="s">
        <v>220</v>
      </c>
      <c r="H889" s="32">
        <v>1789968</v>
      </c>
      <c r="I889" s="32">
        <v>1793300</v>
      </c>
      <c r="J889" s="32">
        <v>1793300</v>
      </c>
    </row>
    <row r="890" spans="1:10" ht="22.5" x14ac:dyDescent="0.2">
      <c r="A890" s="9" t="s">
        <v>261</v>
      </c>
      <c r="B890" s="33" t="s">
        <v>77</v>
      </c>
      <c r="C890" s="33" t="s">
        <v>160</v>
      </c>
      <c r="D890" s="33" t="s">
        <v>99</v>
      </c>
      <c r="E890" s="33" t="s">
        <v>257</v>
      </c>
      <c r="F890" s="33"/>
      <c r="G890" s="33"/>
      <c r="H890" s="25">
        <f>SUM(H891:H893)</f>
        <v>7342600</v>
      </c>
      <c r="I890" s="25">
        <f>SUM(I891:I893)</f>
        <v>7342500</v>
      </c>
      <c r="J890" s="25">
        <f>SUM(J891:J893)</f>
        <v>7342600</v>
      </c>
    </row>
    <row r="891" spans="1:10" x14ac:dyDescent="0.2">
      <c r="A891" s="1" t="s">
        <v>195</v>
      </c>
      <c r="B891" s="33" t="s">
        <v>77</v>
      </c>
      <c r="C891" s="33" t="s">
        <v>160</v>
      </c>
      <c r="D891" s="33" t="s">
        <v>99</v>
      </c>
      <c r="E891" s="33" t="s">
        <v>257</v>
      </c>
      <c r="F891" s="33" t="s">
        <v>194</v>
      </c>
      <c r="G891" s="33" t="s">
        <v>528</v>
      </c>
      <c r="H891" s="32">
        <v>47000</v>
      </c>
      <c r="I891" s="32">
        <v>48000</v>
      </c>
      <c r="J891" s="32">
        <v>50000</v>
      </c>
    </row>
    <row r="892" spans="1:10" x14ac:dyDescent="0.2">
      <c r="A892" s="1" t="s">
        <v>457</v>
      </c>
      <c r="B892" s="33" t="s">
        <v>77</v>
      </c>
      <c r="C892" s="33" t="s">
        <v>160</v>
      </c>
      <c r="D892" s="33" t="s">
        <v>99</v>
      </c>
      <c r="E892" s="33" t="s">
        <v>257</v>
      </c>
      <c r="F892" s="33" t="s">
        <v>94</v>
      </c>
      <c r="G892" s="33" t="s">
        <v>528</v>
      </c>
      <c r="H892" s="32">
        <v>99639</v>
      </c>
      <c r="I892" s="32">
        <v>95000</v>
      </c>
      <c r="J892" s="32">
        <v>100000</v>
      </c>
    </row>
    <row r="893" spans="1:10" x14ac:dyDescent="0.2">
      <c r="A893" s="1" t="s">
        <v>189</v>
      </c>
      <c r="B893" s="33" t="s">
        <v>77</v>
      </c>
      <c r="C893" s="33" t="s">
        <v>160</v>
      </c>
      <c r="D893" s="33" t="s">
        <v>99</v>
      </c>
      <c r="E893" s="33" t="s">
        <v>257</v>
      </c>
      <c r="F893" s="33" t="s">
        <v>188</v>
      </c>
      <c r="G893" s="33" t="s">
        <v>528</v>
      </c>
      <c r="H893" s="32">
        <v>7195961</v>
      </c>
      <c r="I893" s="32">
        <v>7199500</v>
      </c>
      <c r="J893" s="32">
        <v>7192600</v>
      </c>
    </row>
    <row r="894" spans="1:10" ht="22.5" x14ac:dyDescent="0.2">
      <c r="A894" s="1" t="s">
        <v>631</v>
      </c>
      <c r="B894" s="33" t="s">
        <v>77</v>
      </c>
      <c r="C894" s="33" t="s">
        <v>160</v>
      </c>
      <c r="D894" s="33" t="s">
        <v>99</v>
      </c>
      <c r="E894" s="33" t="s">
        <v>237</v>
      </c>
      <c r="F894" s="33"/>
      <c r="G894" s="33"/>
      <c r="H894" s="24">
        <f>H895+H896</f>
        <v>3552900</v>
      </c>
      <c r="I894" s="24">
        <f>I895+I896</f>
        <v>3679000</v>
      </c>
      <c r="J894" s="24">
        <f>J895+J896</f>
        <v>3826200</v>
      </c>
    </row>
    <row r="895" spans="1:10" x14ac:dyDescent="0.2">
      <c r="A895" s="1" t="s">
        <v>457</v>
      </c>
      <c r="B895" s="33" t="s">
        <v>77</v>
      </c>
      <c r="C895" s="33" t="s">
        <v>160</v>
      </c>
      <c r="D895" s="33" t="s">
        <v>99</v>
      </c>
      <c r="E895" s="33" t="s">
        <v>237</v>
      </c>
      <c r="F895" s="33" t="s">
        <v>94</v>
      </c>
      <c r="G895" s="33" t="s">
        <v>528</v>
      </c>
      <c r="H895" s="32">
        <v>52084.41</v>
      </c>
      <c r="I895" s="32">
        <v>52000</v>
      </c>
      <c r="J895" s="32">
        <v>54000</v>
      </c>
    </row>
    <row r="896" spans="1:10" x14ac:dyDescent="0.2">
      <c r="A896" s="1" t="s">
        <v>189</v>
      </c>
      <c r="B896" s="33" t="s">
        <v>77</v>
      </c>
      <c r="C896" s="33" t="s">
        <v>160</v>
      </c>
      <c r="D896" s="33" t="s">
        <v>99</v>
      </c>
      <c r="E896" s="33" t="s">
        <v>237</v>
      </c>
      <c r="F896" s="33" t="s">
        <v>188</v>
      </c>
      <c r="G896" s="33" t="s">
        <v>528</v>
      </c>
      <c r="H896" s="32">
        <v>3500815.59</v>
      </c>
      <c r="I896" s="32">
        <v>3627000</v>
      </c>
      <c r="J896" s="32">
        <v>3772200</v>
      </c>
    </row>
    <row r="897" spans="1:10" ht="22.5" x14ac:dyDescent="0.2">
      <c r="A897" s="1" t="s">
        <v>262</v>
      </c>
      <c r="B897" s="33" t="s">
        <v>77</v>
      </c>
      <c r="C897" s="33" t="s">
        <v>160</v>
      </c>
      <c r="D897" s="33" t="s">
        <v>99</v>
      </c>
      <c r="E897" s="33" t="s">
        <v>240</v>
      </c>
      <c r="F897" s="33"/>
      <c r="G897" s="33"/>
      <c r="H897" s="24">
        <f>H898+H899</f>
        <v>33511700</v>
      </c>
      <c r="I897" s="24">
        <f>I898+I899</f>
        <v>33501600</v>
      </c>
      <c r="J897" s="24">
        <f>J898+J899</f>
        <v>33501600</v>
      </c>
    </row>
    <row r="898" spans="1:10" x14ac:dyDescent="0.2">
      <c r="A898" s="1" t="s">
        <v>457</v>
      </c>
      <c r="B898" s="33" t="s">
        <v>77</v>
      </c>
      <c r="C898" s="33" t="s">
        <v>160</v>
      </c>
      <c r="D898" s="33" t="s">
        <v>99</v>
      </c>
      <c r="E898" s="33" t="s">
        <v>240</v>
      </c>
      <c r="F898" s="33" t="s">
        <v>94</v>
      </c>
      <c r="G898" s="33" t="s">
        <v>528</v>
      </c>
      <c r="H898" s="32">
        <v>326272.02</v>
      </c>
      <c r="I898" s="32">
        <v>200000</v>
      </c>
      <c r="J898" s="32">
        <v>200000</v>
      </c>
    </row>
    <row r="899" spans="1:10" ht="22.5" x14ac:dyDescent="0.2">
      <c r="A899" s="18" t="s">
        <v>30</v>
      </c>
      <c r="B899" s="33" t="s">
        <v>77</v>
      </c>
      <c r="C899" s="33" t="s">
        <v>160</v>
      </c>
      <c r="D899" s="33" t="s">
        <v>99</v>
      </c>
      <c r="E899" s="33" t="s">
        <v>240</v>
      </c>
      <c r="F899" s="33" t="s">
        <v>286</v>
      </c>
      <c r="G899" s="33" t="s">
        <v>528</v>
      </c>
      <c r="H899" s="32">
        <v>33185427.98</v>
      </c>
      <c r="I899" s="32">
        <v>33301600</v>
      </c>
      <c r="J899" s="32">
        <v>33301600</v>
      </c>
    </row>
    <row r="900" spans="1:10" ht="45" x14ac:dyDescent="0.2">
      <c r="A900" s="16" t="s">
        <v>263</v>
      </c>
      <c r="B900" s="33" t="s">
        <v>77</v>
      </c>
      <c r="C900" s="33" t="s">
        <v>160</v>
      </c>
      <c r="D900" s="33" t="s">
        <v>99</v>
      </c>
      <c r="E900" s="33" t="s">
        <v>239</v>
      </c>
      <c r="F900" s="33"/>
      <c r="G900" s="33"/>
      <c r="H900" s="24">
        <f>H901+H902</f>
        <v>9500</v>
      </c>
      <c r="I900" s="24">
        <f>I901+I902</f>
        <v>9500</v>
      </c>
      <c r="J900" s="24">
        <f>J901+J902</f>
        <v>9500</v>
      </c>
    </row>
    <row r="901" spans="1:10" x14ac:dyDescent="0.2">
      <c r="A901" s="1" t="s">
        <v>457</v>
      </c>
      <c r="B901" s="33" t="s">
        <v>77</v>
      </c>
      <c r="C901" s="33" t="s">
        <v>160</v>
      </c>
      <c r="D901" s="33" t="s">
        <v>99</v>
      </c>
      <c r="E901" s="33" t="s">
        <v>239</v>
      </c>
      <c r="F901" s="33" t="s">
        <v>94</v>
      </c>
      <c r="G901" s="33" t="s">
        <v>528</v>
      </c>
      <c r="H901" s="32">
        <v>200</v>
      </c>
      <c r="I901" s="32">
        <v>200</v>
      </c>
      <c r="J901" s="32">
        <v>200</v>
      </c>
    </row>
    <row r="902" spans="1:10" x14ac:dyDescent="0.2">
      <c r="A902" s="1" t="s">
        <v>189</v>
      </c>
      <c r="B902" s="33" t="s">
        <v>77</v>
      </c>
      <c r="C902" s="33" t="s">
        <v>160</v>
      </c>
      <c r="D902" s="33" t="s">
        <v>99</v>
      </c>
      <c r="E902" s="33" t="s">
        <v>239</v>
      </c>
      <c r="F902" s="33" t="s">
        <v>188</v>
      </c>
      <c r="G902" s="33" t="s">
        <v>528</v>
      </c>
      <c r="H902" s="32">
        <v>9300</v>
      </c>
      <c r="I902" s="32">
        <v>9300</v>
      </c>
      <c r="J902" s="32">
        <v>9300</v>
      </c>
    </row>
    <row r="903" spans="1:10" ht="67.5" x14ac:dyDescent="0.2">
      <c r="A903" s="17" t="s">
        <v>209</v>
      </c>
      <c r="B903" s="33" t="s">
        <v>77</v>
      </c>
      <c r="C903" s="33" t="s">
        <v>160</v>
      </c>
      <c r="D903" s="33" t="s">
        <v>99</v>
      </c>
      <c r="E903" s="33" t="s">
        <v>238</v>
      </c>
      <c r="F903" s="33"/>
      <c r="G903" s="33"/>
      <c r="H903" s="24">
        <f>H904+H905</f>
        <v>70723700</v>
      </c>
      <c r="I903" s="24">
        <f>I904+I905</f>
        <v>73329800</v>
      </c>
      <c r="J903" s="24">
        <f>J904+J905</f>
        <v>76493700</v>
      </c>
    </row>
    <row r="904" spans="1:10" x14ac:dyDescent="0.2">
      <c r="A904" s="1" t="s">
        <v>457</v>
      </c>
      <c r="B904" s="33" t="s">
        <v>77</v>
      </c>
      <c r="C904" s="33" t="s">
        <v>160</v>
      </c>
      <c r="D904" s="33" t="s">
        <v>99</v>
      </c>
      <c r="E904" s="33" t="s">
        <v>238</v>
      </c>
      <c r="F904" s="33" t="s">
        <v>94</v>
      </c>
      <c r="G904" s="33" t="s">
        <v>528</v>
      </c>
      <c r="H904" s="32">
        <v>15000</v>
      </c>
      <c r="I904" s="32">
        <v>18000</v>
      </c>
      <c r="J904" s="32">
        <v>20000</v>
      </c>
    </row>
    <row r="905" spans="1:10" x14ac:dyDescent="0.2">
      <c r="A905" s="1" t="s">
        <v>189</v>
      </c>
      <c r="B905" s="33" t="s">
        <v>77</v>
      </c>
      <c r="C905" s="33" t="s">
        <v>160</v>
      </c>
      <c r="D905" s="33" t="s">
        <v>99</v>
      </c>
      <c r="E905" s="33" t="s">
        <v>238</v>
      </c>
      <c r="F905" s="33" t="s">
        <v>188</v>
      </c>
      <c r="G905" s="33" t="s">
        <v>528</v>
      </c>
      <c r="H905" s="32">
        <v>70708700</v>
      </c>
      <c r="I905" s="32">
        <v>73311800</v>
      </c>
      <c r="J905" s="32">
        <v>76473700</v>
      </c>
    </row>
    <row r="906" spans="1:10" ht="22.5" x14ac:dyDescent="0.2">
      <c r="A906" s="1" t="s">
        <v>456</v>
      </c>
      <c r="B906" s="33" t="s">
        <v>77</v>
      </c>
      <c r="C906" s="33" t="s">
        <v>160</v>
      </c>
      <c r="D906" s="33" t="s">
        <v>99</v>
      </c>
      <c r="E906" s="33" t="s">
        <v>426</v>
      </c>
      <c r="F906" s="33"/>
      <c r="G906" s="33"/>
      <c r="H906" s="24">
        <f>H907</f>
        <v>1000000</v>
      </c>
      <c r="I906" s="24">
        <f>I907</f>
        <v>1000000</v>
      </c>
      <c r="J906" s="24">
        <f>J907</f>
        <v>1000000</v>
      </c>
    </row>
    <row r="907" spans="1:10" x14ac:dyDescent="0.2">
      <c r="A907" s="1" t="s">
        <v>189</v>
      </c>
      <c r="B907" s="33" t="s">
        <v>77</v>
      </c>
      <c r="C907" s="33" t="s">
        <v>160</v>
      </c>
      <c r="D907" s="33" t="s">
        <v>99</v>
      </c>
      <c r="E907" s="33" t="s">
        <v>426</v>
      </c>
      <c r="F907" s="33" t="s">
        <v>188</v>
      </c>
      <c r="G907" s="33"/>
      <c r="H907" s="24">
        <v>1000000</v>
      </c>
      <c r="I907" s="24">
        <v>1000000</v>
      </c>
      <c r="J907" s="24">
        <v>1000000</v>
      </c>
    </row>
    <row r="908" spans="1:10" x14ac:dyDescent="0.2">
      <c r="A908" s="1" t="s">
        <v>327</v>
      </c>
      <c r="B908" s="33" t="s">
        <v>77</v>
      </c>
      <c r="C908" s="33" t="s">
        <v>160</v>
      </c>
      <c r="D908" s="33" t="s">
        <v>99</v>
      </c>
      <c r="E908" s="33" t="s">
        <v>427</v>
      </c>
      <c r="F908" s="33"/>
      <c r="G908" s="33"/>
      <c r="H908" s="24">
        <f>H909</f>
        <v>400000</v>
      </c>
      <c r="I908" s="24">
        <f>I909</f>
        <v>400000</v>
      </c>
      <c r="J908" s="24">
        <f>J909</f>
        <v>400000</v>
      </c>
    </row>
    <row r="909" spans="1:10" x14ac:dyDescent="0.2">
      <c r="A909" s="1" t="s">
        <v>189</v>
      </c>
      <c r="B909" s="33" t="s">
        <v>77</v>
      </c>
      <c r="C909" s="33" t="s">
        <v>160</v>
      </c>
      <c r="D909" s="33" t="s">
        <v>99</v>
      </c>
      <c r="E909" s="33" t="s">
        <v>427</v>
      </c>
      <c r="F909" s="33" t="s">
        <v>188</v>
      </c>
      <c r="G909" s="33"/>
      <c r="H909" s="24">
        <v>400000</v>
      </c>
      <c r="I909" s="24">
        <v>400000</v>
      </c>
      <c r="J909" s="24">
        <v>400000</v>
      </c>
    </row>
    <row r="910" spans="1:10" ht="22.5" x14ac:dyDescent="0.2">
      <c r="A910" s="1" t="s">
        <v>538</v>
      </c>
      <c r="B910" s="33" t="s">
        <v>77</v>
      </c>
      <c r="C910" s="33" t="s">
        <v>160</v>
      </c>
      <c r="D910" s="33" t="s">
        <v>99</v>
      </c>
      <c r="E910" s="33" t="s">
        <v>540</v>
      </c>
      <c r="F910" s="33"/>
      <c r="G910" s="33"/>
      <c r="H910" s="24">
        <f t="shared" ref="H910:J911" si="73">H911</f>
        <v>600000</v>
      </c>
      <c r="I910" s="24">
        <f t="shared" si="73"/>
        <v>600000</v>
      </c>
      <c r="J910" s="24">
        <f t="shared" si="73"/>
        <v>600000</v>
      </c>
    </row>
    <row r="911" spans="1:10" ht="22.5" x14ac:dyDescent="0.2">
      <c r="A911" s="1" t="s">
        <v>269</v>
      </c>
      <c r="B911" s="33" t="s">
        <v>77</v>
      </c>
      <c r="C911" s="33" t="s">
        <v>160</v>
      </c>
      <c r="D911" s="33" t="s">
        <v>99</v>
      </c>
      <c r="E911" s="33" t="s">
        <v>539</v>
      </c>
      <c r="F911" s="33"/>
      <c r="G911" s="33"/>
      <c r="H911" s="24">
        <f t="shared" si="73"/>
        <v>600000</v>
      </c>
      <c r="I911" s="24">
        <f t="shared" si="73"/>
        <v>600000</v>
      </c>
      <c r="J911" s="24">
        <f t="shared" si="73"/>
        <v>600000</v>
      </c>
    </row>
    <row r="912" spans="1:10" x14ac:dyDescent="0.2">
      <c r="A912" s="72" t="s">
        <v>690</v>
      </c>
      <c r="B912" s="33" t="s">
        <v>77</v>
      </c>
      <c r="C912" s="33" t="s">
        <v>160</v>
      </c>
      <c r="D912" s="33" t="s">
        <v>99</v>
      </c>
      <c r="E912" s="33" t="s">
        <v>539</v>
      </c>
      <c r="F912" s="33" t="s">
        <v>689</v>
      </c>
      <c r="G912" s="33"/>
      <c r="H912" s="24">
        <v>600000</v>
      </c>
      <c r="I912" s="24">
        <v>600000</v>
      </c>
      <c r="J912" s="24">
        <v>600000</v>
      </c>
    </row>
    <row r="913" spans="1:10" x14ac:dyDescent="0.2">
      <c r="A913" s="19" t="s">
        <v>186</v>
      </c>
      <c r="B913" s="39">
        <v>894</v>
      </c>
      <c r="C913" s="33" t="s">
        <v>160</v>
      </c>
      <c r="D913" s="33" t="s">
        <v>91</v>
      </c>
      <c r="E913" s="33"/>
      <c r="F913" s="33"/>
      <c r="G913" s="33"/>
      <c r="H913" s="24">
        <f t="shared" ref="H913:J914" si="74">H914</f>
        <v>116924350</v>
      </c>
      <c r="I913" s="24">
        <f t="shared" si="74"/>
        <v>117925800</v>
      </c>
      <c r="J913" s="24">
        <f t="shared" si="74"/>
        <v>118638200</v>
      </c>
    </row>
    <row r="914" spans="1:10" x14ac:dyDescent="0.2">
      <c r="A914" s="1" t="s">
        <v>506</v>
      </c>
      <c r="B914" s="33" t="s">
        <v>77</v>
      </c>
      <c r="C914" s="33" t="s">
        <v>160</v>
      </c>
      <c r="D914" s="33" t="s">
        <v>91</v>
      </c>
      <c r="E914" s="33" t="s">
        <v>310</v>
      </c>
      <c r="F914" s="33"/>
      <c r="G914" s="33"/>
      <c r="H914" s="24">
        <f t="shared" si="74"/>
        <v>116924350</v>
      </c>
      <c r="I914" s="24">
        <f t="shared" si="74"/>
        <v>117925800</v>
      </c>
      <c r="J914" s="24">
        <f t="shared" si="74"/>
        <v>118638200</v>
      </c>
    </row>
    <row r="915" spans="1:10" x14ac:dyDescent="0.2">
      <c r="A915" s="2" t="s">
        <v>279</v>
      </c>
      <c r="B915" s="33" t="s">
        <v>77</v>
      </c>
      <c r="C915" s="33" t="s">
        <v>160</v>
      </c>
      <c r="D915" s="33" t="s">
        <v>91</v>
      </c>
      <c r="E915" s="33" t="s">
        <v>320</v>
      </c>
      <c r="F915" s="33"/>
      <c r="G915" s="33"/>
      <c r="H915" s="24">
        <f>H916+H919+H923</f>
        <v>116924350</v>
      </c>
      <c r="I915" s="24">
        <f>I916+I919+I923</f>
        <v>117925800</v>
      </c>
      <c r="J915" s="24">
        <f>J916+J919+J923</f>
        <v>118638200</v>
      </c>
    </row>
    <row r="916" spans="1:10" ht="22.5" x14ac:dyDescent="0.2">
      <c r="A916" s="9" t="s">
        <v>632</v>
      </c>
      <c r="B916" s="33" t="s">
        <v>77</v>
      </c>
      <c r="C916" s="33" t="s">
        <v>160</v>
      </c>
      <c r="D916" s="33" t="s">
        <v>91</v>
      </c>
      <c r="E916" s="33" t="s">
        <v>56</v>
      </c>
      <c r="F916" s="33"/>
      <c r="G916" s="33"/>
      <c r="H916" s="24">
        <f>H917+H918</f>
        <v>57369950</v>
      </c>
      <c r="I916" s="24">
        <f>I917+I918</f>
        <v>56963700</v>
      </c>
      <c r="J916" s="24">
        <f>J917+J918</f>
        <v>57190500</v>
      </c>
    </row>
    <row r="917" spans="1:10" ht="33.75" x14ac:dyDescent="0.2">
      <c r="A917" s="1" t="s">
        <v>167</v>
      </c>
      <c r="B917" s="33" t="s">
        <v>77</v>
      </c>
      <c r="C917" s="33" t="s">
        <v>160</v>
      </c>
      <c r="D917" s="33" t="s">
        <v>91</v>
      </c>
      <c r="E917" s="33" t="s">
        <v>56</v>
      </c>
      <c r="F917" s="33" t="s">
        <v>165</v>
      </c>
      <c r="G917" s="33" t="s">
        <v>220</v>
      </c>
      <c r="H917" s="32">
        <v>56999950</v>
      </c>
      <c r="I917" s="32">
        <v>56593700</v>
      </c>
      <c r="J917" s="32">
        <v>56820500</v>
      </c>
    </row>
    <row r="918" spans="1:10" x14ac:dyDescent="0.2">
      <c r="A918" s="19" t="s">
        <v>168</v>
      </c>
      <c r="B918" s="33" t="s">
        <v>77</v>
      </c>
      <c r="C918" s="33" t="s">
        <v>160</v>
      </c>
      <c r="D918" s="33" t="s">
        <v>91</v>
      </c>
      <c r="E918" s="33" t="s">
        <v>56</v>
      </c>
      <c r="F918" s="33" t="s">
        <v>166</v>
      </c>
      <c r="G918" s="33" t="s">
        <v>220</v>
      </c>
      <c r="H918" s="32">
        <v>370000</v>
      </c>
      <c r="I918" s="32">
        <v>370000</v>
      </c>
      <c r="J918" s="32">
        <v>370000</v>
      </c>
    </row>
    <row r="919" spans="1:10" ht="45" x14ac:dyDescent="0.2">
      <c r="A919" s="17" t="s">
        <v>266</v>
      </c>
      <c r="B919" s="33" t="s">
        <v>77</v>
      </c>
      <c r="C919" s="33" t="s">
        <v>160</v>
      </c>
      <c r="D919" s="33" t="s">
        <v>91</v>
      </c>
      <c r="E919" s="33" t="s">
        <v>236</v>
      </c>
      <c r="F919" s="33"/>
      <c r="G919" s="33"/>
      <c r="H919" s="24">
        <f>H920+H921+H922</f>
        <v>59105200</v>
      </c>
      <c r="I919" s="24">
        <f>I920+I921+I922</f>
        <v>59704400</v>
      </c>
      <c r="J919" s="24">
        <f>J920+J921+J922</f>
        <v>60190000</v>
      </c>
    </row>
    <row r="920" spans="1:10" x14ac:dyDescent="0.2">
      <c r="A920" s="1" t="s">
        <v>457</v>
      </c>
      <c r="B920" s="33" t="s">
        <v>77</v>
      </c>
      <c r="C920" s="33" t="s">
        <v>160</v>
      </c>
      <c r="D920" s="33" t="s">
        <v>91</v>
      </c>
      <c r="E920" s="33" t="s">
        <v>236</v>
      </c>
      <c r="F920" s="33" t="s">
        <v>94</v>
      </c>
      <c r="G920" s="33" t="s">
        <v>220</v>
      </c>
      <c r="H920" s="32">
        <v>665400</v>
      </c>
      <c r="I920" s="32">
        <v>700000</v>
      </c>
      <c r="J920" s="32">
        <v>800000</v>
      </c>
    </row>
    <row r="921" spans="1:10" x14ac:dyDescent="0.2">
      <c r="A921" s="1" t="s">
        <v>189</v>
      </c>
      <c r="B921" s="33" t="s">
        <v>77</v>
      </c>
      <c r="C921" s="33" t="s">
        <v>160</v>
      </c>
      <c r="D921" s="33" t="s">
        <v>91</v>
      </c>
      <c r="E921" s="33" t="s">
        <v>236</v>
      </c>
      <c r="F921" s="33" t="s">
        <v>188</v>
      </c>
      <c r="G921" s="33" t="s">
        <v>220</v>
      </c>
      <c r="H921" s="32">
        <v>50939800</v>
      </c>
      <c r="I921" s="32">
        <v>50504400</v>
      </c>
      <c r="J921" s="32">
        <v>49890000</v>
      </c>
    </row>
    <row r="922" spans="1:10" x14ac:dyDescent="0.2">
      <c r="A922" s="1" t="s">
        <v>2</v>
      </c>
      <c r="B922" s="33" t="s">
        <v>77</v>
      </c>
      <c r="C922" s="33" t="s">
        <v>160</v>
      </c>
      <c r="D922" s="33" t="s">
        <v>91</v>
      </c>
      <c r="E922" s="33" t="s">
        <v>236</v>
      </c>
      <c r="F922" s="33" t="s">
        <v>1</v>
      </c>
      <c r="G922" s="33" t="s">
        <v>220</v>
      </c>
      <c r="H922" s="32">
        <v>7500000</v>
      </c>
      <c r="I922" s="32">
        <v>8500000</v>
      </c>
      <c r="J922" s="32">
        <v>9500000</v>
      </c>
    </row>
    <row r="923" spans="1:10" ht="45" x14ac:dyDescent="0.2">
      <c r="A923" s="16" t="s">
        <v>654</v>
      </c>
      <c r="B923" s="33" t="s">
        <v>77</v>
      </c>
      <c r="C923" s="33" t="s">
        <v>160</v>
      </c>
      <c r="D923" s="33" t="s">
        <v>91</v>
      </c>
      <c r="E923" s="33" t="s">
        <v>655</v>
      </c>
      <c r="F923" s="33"/>
      <c r="G923" s="33"/>
      <c r="H923" s="32">
        <f>H924</f>
        <v>449200</v>
      </c>
      <c r="I923" s="32">
        <f>I924</f>
        <v>1257700</v>
      </c>
      <c r="J923" s="32">
        <f>J924</f>
        <v>1257700</v>
      </c>
    </row>
    <row r="924" spans="1:10" ht="33.75" x14ac:dyDescent="0.2">
      <c r="A924" s="1" t="s">
        <v>167</v>
      </c>
      <c r="B924" s="33" t="s">
        <v>77</v>
      </c>
      <c r="C924" s="33" t="s">
        <v>160</v>
      </c>
      <c r="D924" s="33" t="s">
        <v>91</v>
      </c>
      <c r="E924" s="33" t="s">
        <v>655</v>
      </c>
      <c r="F924" s="33" t="s">
        <v>165</v>
      </c>
      <c r="G924" s="33" t="s">
        <v>528</v>
      </c>
      <c r="H924" s="32">
        <v>449200</v>
      </c>
      <c r="I924" s="32">
        <v>1257700</v>
      </c>
      <c r="J924" s="32">
        <v>1257700</v>
      </c>
    </row>
    <row r="925" spans="1:10" x14ac:dyDescent="0.2">
      <c r="A925" s="1" t="s">
        <v>187</v>
      </c>
      <c r="B925" s="33" t="s">
        <v>77</v>
      </c>
      <c r="C925" s="33" t="s">
        <v>160</v>
      </c>
      <c r="D925" s="33" t="s">
        <v>114</v>
      </c>
      <c r="E925" s="33"/>
      <c r="F925" s="33"/>
      <c r="G925" s="33"/>
      <c r="H925" s="24">
        <f>H926+H928+H956+H963+H970</f>
        <v>24207674</v>
      </c>
      <c r="I925" s="24">
        <f>I926+I928+I956+I963+I970</f>
        <v>22018900</v>
      </c>
      <c r="J925" s="24">
        <f>J926+J928+J956+J963+J970</f>
        <v>21778900</v>
      </c>
    </row>
    <row r="926" spans="1:10" ht="33.75" x14ac:dyDescent="0.2">
      <c r="A926" s="1" t="s">
        <v>630</v>
      </c>
      <c r="B926" s="33" t="s">
        <v>77</v>
      </c>
      <c r="C926" s="33" t="s">
        <v>160</v>
      </c>
      <c r="D926" s="33" t="s">
        <v>114</v>
      </c>
      <c r="E926" s="36" t="s">
        <v>602</v>
      </c>
      <c r="F926" s="33"/>
      <c r="G926" s="33"/>
      <c r="H926" s="24">
        <f>H927</f>
        <v>96200</v>
      </c>
      <c r="I926" s="24">
        <f>I927</f>
        <v>96200</v>
      </c>
      <c r="J926" s="24">
        <f>J927</f>
        <v>96200</v>
      </c>
    </row>
    <row r="927" spans="1:10" x14ac:dyDescent="0.2">
      <c r="A927" s="1" t="s">
        <v>189</v>
      </c>
      <c r="B927" s="33" t="s">
        <v>77</v>
      </c>
      <c r="C927" s="33" t="s">
        <v>160</v>
      </c>
      <c r="D927" s="33" t="s">
        <v>114</v>
      </c>
      <c r="E927" s="36" t="s">
        <v>602</v>
      </c>
      <c r="F927" s="33" t="s">
        <v>188</v>
      </c>
      <c r="G927" s="33" t="s">
        <v>220</v>
      </c>
      <c r="H927" s="24">
        <v>96200</v>
      </c>
      <c r="I927" s="24">
        <v>96200</v>
      </c>
      <c r="J927" s="24">
        <v>96200</v>
      </c>
    </row>
    <row r="928" spans="1:10" ht="22.5" x14ac:dyDescent="0.2">
      <c r="A928" s="1" t="s">
        <v>467</v>
      </c>
      <c r="B928" s="33" t="s">
        <v>77</v>
      </c>
      <c r="C928" s="33" t="s">
        <v>160</v>
      </c>
      <c r="D928" s="33" t="s">
        <v>114</v>
      </c>
      <c r="E928" s="33" t="s">
        <v>468</v>
      </c>
      <c r="F928" s="33"/>
      <c r="G928" s="33"/>
      <c r="H928" s="24">
        <f>H948+H936+H941+H929</f>
        <v>23618474</v>
      </c>
      <c r="I928" s="24">
        <f>I948+I936+I941+I929</f>
        <v>21179700</v>
      </c>
      <c r="J928" s="24">
        <f>J948+J936+J941+J929</f>
        <v>21179700</v>
      </c>
    </row>
    <row r="929" spans="1:10" x14ac:dyDescent="0.2">
      <c r="A929" s="50" t="s">
        <v>308</v>
      </c>
      <c r="B929" s="33" t="s">
        <v>77</v>
      </c>
      <c r="C929" s="33" t="s">
        <v>160</v>
      </c>
      <c r="D929" s="33" t="s">
        <v>114</v>
      </c>
      <c r="E929" s="33" t="s">
        <v>428</v>
      </c>
      <c r="F929" s="33"/>
      <c r="G929" s="33"/>
      <c r="H929" s="24">
        <f>SUM(H930:H935)</f>
        <v>6404374</v>
      </c>
      <c r="I929" s="24">
        <f>SUM(I930:I935)</f>
        <v>3965600</v>
      </c>
      <c r="J929" s="24">
        <f>SUM(J930:J935)</f>
        <v>3965600</v>
      </c>
    </row>
    <row r="930" spans="1:10" x14ac:dyDescent="0.2">
      <c r="A930" s="9" t="s">
        <v>446</v>
      </c>
      <c r="B930" s="33" t="s">
        <v>77</v>
      </c>
      <c r="C930" s="33" t="s">
        <v>160</v>
      </c>
      <c r="D930" s="33" t="s">
        <v>114</v>
      </c>
      <c r="E930" s="33" t="s">
        <v>428</v>
      </c>
      <c r="F930" s="33" t="s">
        <v>90</v>
      </c>
      <c r="G930" s="33"/>
      <c r="H930" s="24">
        <v>4691741.5</v>
      </c>
      <c r="I930" s="24">
        <v>2822000</v>
      </c>
      <c r="J930" s="24">
        <v>2822000</v>
      </c>
    </row>
    <row r="931" spans="1:10" ht="22.5" x14ac:dyDescent="0.2">
      <c r="A931" s="9" t="s">
        <v>93</v>
      </c>
      <c r="B931" s="33" t="s">
        <v>77</v>
      </c>
      <c r="C931" s="33" t="s">
        <v>160</v>
      </c>
      <c r="D931" s="33" t="s">
        <v>114</v>
      </c>
      <c r="E931" s="33" t="s">
        <v>428</v>
      </c>
      <c r="F931" s="33" t="s">
        <v>92</v>
      </c>
      <c r="G931" s="33"/>
      <c r="H931" s="24">
        <f>632.5+500</f>
        <v>1132.5</v>
      </c>
      <c r="I931" s="24">
        <v>0</v>
      </c>
      <c r="J931" s="24">
        <v>0</v>
      </c>
    </row>
    <row r="932" spans="1:10" ht="22.5" x14ac:dyDescent="0.2">
      <c r="A932" s="9" t="s">
        <v>448</v>
      </c>
      <c r="B932" s="33" t="s">
        <v>77</v>
      </c>
      <c r="C932" s="33" t="s">
        <v>160</v>
      </c>
      <c r="D932" s="33" t="s">
        <v>114</v>
      </c>
      <c r="E932" s="33" t="s">
        <v>428</v>
      </c>
      <c r="F932" s="33" t="s">
        <v>447</v>
      </c>
      <c r="G932" s="33"/>
      <c r="H932" s="24">
        <v>1420400</v>
      </c>
      <c r="I932" s="24">
        <v>852000</v>
      </c>
      <c r="J932" s="24">
        <v>852000</v>
      </c>
    </row>
    <row r="933" spans="1:10" x14ac:dyDescent="0.2">
      <c r="A933" s="1" t="s">
        <v>457</v>
      </c>
      <c r="B933" s="33" t="s">
        <v>77</v>
      </c>
      <c r="C933" s="33" t="s">
        <v>160</v>
      </c>
      <c r="D933" s="33" t="s">
        <v>114</v>
      </c>
      <c r="E933" s="33" t="s">
        <v>428</v>
      </c>
      <c r="F933" s="33" t="s">
        <v>94</v>
      </c>
      <c r="G933" s="33"/>
      <c r="H933" s="24">
        <v>3900</v>
      </c>
      <c r="I933" s="24">
        <v>0</v>
      </c>
      <c r="J933" s="24">
        <v>0</v>
      </c>
    </row>
    <row r="934" spans="1:10" x14ac:dyDescent="0.2">
      <c r="A934" s="1" t="s">
        <v>97</v>
      </c>
      <c r="B934" s="33" t="s">
        <v>77</v>
      </c>
      <c r="C934" s="33" t="s">
        <v>160</v>
      </c>
      <c r="D934" s="33" t="s">
        <v>114</v>
      </c>
      <c r="E934" s="33" t="s">
        <v>428</v>
      </c>
      <c r="F934" s="33" t="s">
        <v>95</v>
      </c>
      <c r="G934" s="33"/>
      <c r="H934" s="24">
        <v>284400</v>
      </c>
      <c r="I934" s="24">
        <v>288800</v>
      </c>
      <c r="J934" s="24">
        <v>288800</v>
      </c>
    </row>
    <row r="935" spans="1:10" x14ac:dyDescent="0.2">
      <c r="A935" s="1" t="s">
        <v>326</v>
      </c>
      <c r="B935" s="33" t="s">
        <v>77</v>
      </c>
      <c r="C935" s="33" t="s">
        <v>160</v>
      </c>
      <c r="D935" s="33" t="s">
        <v>114</v>
      </c>
      <c r="E935" s="33" t="s">
        <v>428</v>
      </c>
      <c r="F935" s="33" t="s">
        <v>96</v>
      </c>
      <c r="G935" s="33"/>
      <c r="H935" s="24">
        <v>2800</v>
      </c>
      <c r="I935" s="24">
        <v>2800</v>
      </c>
      <c r="J935" s="24">
        <v>2800</v>
      </c>
    </row>
    <row r="936" spans="1:10" x14ac:dyDescent="0.2">
      <c r="A936" s="19" t="s">
        <v>634</v>
      </c>
      <c r="B936" s="33" t="s">
        <v>77</v>
      </c>
      <c r="C936" s="33" t="s">
        <v>160</v>
      </c>
      <c r="D936" s="33" t="s">
        <v>114</v>
      </c>
      <c r="E936" s="36" t="s">
        <v>258</v>
      </c>
      <c r="F936" s="33"/>
      <c r="G936" s="33"/>
      <c r="H936" s="24">
        <f>SUM(H937:H940)</f>
        <v>3071300.0000000005</v>
      </c>
      <c r="I936" s="24">
        <f>SUM(I937:I938)</f>
        <v>3071300</v>
      </c>
      <c r="J936" s="24">
        <f>SUM(J937:J938)</f>
        <v>3071300</v>
      </c>
    </row>
    <row r="937" spans="1:10" x14ac:dyDescent="0.2">
      <c r="A937" s="9" t="s">
        <v>446</v>
      </c>
      <c r="B937" s="33" t="s">
        <v>77</v>
      </c>
      <c r="C937" s="33" t="s">
        <v>160</v>
      </c>
      <c r="D937" s="33" t="s">
        <v>114</v>
      </c>
      <c r="E937" s="36" t="s">
        <v>258</v>
      </c>
      <c r="F937" s="33" t="s">
        <v>90</v>
      </c>
      <c r="G937" s="33" t="s">
        <v>220</v>
      </c>
      <c r="H937" s="32">
        <v>2339050.58</v>
      </c>
      <c r="I937" s="32">
        <v>2358910</v>
      </c>
      <c r="J937" s="32">
        <v>2358910</v>
      </c>
    </row>
    <row r="938" spans="1:10" ht="22.5" x14ac:dyDescent="0.2">
      <c r="A938" s="9" t="s">
        <v>448</v>
      </c>
      <c r="B938" s="33" t="s">
        <v>77</v>
      </c>
      <c r="C938" s="33" t="s">
        <v>160</v>
      </c>
      <c r="D938" s="33" t="s">
        <v>114</v>
      </c>
      <c r="E938" s="36" t="s">
        <v>258</v>
      </c>
      <c r="F938" s="33" t="s">
        <v>447</v>
      </c>
      <c r="G938" s="33" t="s">
        <v>220</v>
      </c>
      <c r="H938" s="32">
        <v>712390</v>
      </c>
      <c r="I938" s="32">
        <v>712390</v>
      </c>
      <c r="J938" s="32">
        <v>712390</v>
      </c>
    </row>
    <row r="939" spans="1:10" x14ac:dyDescent="0.2">
      <c r="A939" s="1" t="s">
        <v>195</v>
      </c>
      <c r="B939" s="33" t="s">
        <v>77</v>
      </c>
      <c r="C939" s="33" t="s">
        <v>160</v>
      </c>
      <c r="D939" s="33" t="s">
        <v>114</v>
      </c>
      <c r="E939" s="36" t="s">
        <v>258</v>
      </c>
      <c r="F939" s="33" t="s">
        <v>194</v>
      </c>
      <c r="G939" s="33" t="s">
        <v>220</v>
      </c>
      <c r="H939" s="32">
        <v>17851.43</v>
      </c>
      <c r="I939" s="32">
        <v>0</v>
      </c>
      <c r="J939" s="32">
        <v>0</v>
      </c>
    </row>
    <row r="940" spans="1:10" x14ac:dyDescent="0.2">
      <c r="A940" s="1" t="s">
        <v>457</v>
      </c>
      <c r="B940" s="33" t="s">
        <v>77</v>
      </c>
      <c r="C940" s="33" t="s">
        <v>160</v>
      </c>
      <c r="D940" s="33" t="s">
        <v>114</v>
      </c>
      <c r="E940" s="36" t="s">
        <v>258</v>
      </c>
      <c r="F940" s="33" t="s">
        <v>94</v>
      </c>
      <c r="G940" s="33" t="s">
        <v>220</v>
      </c>
      <c r="H940" s="24">
        <v>2007.99</v>
      </c>
      <c r="I940" s="24">
        <v>0</v>
      </c>
      <c r="J940" s="24">
        <v>0</v>
      </c>
    </row>
    <row r="941" spans="1:10" x14ac:dyDescent="0.2">
      <c r="A941" s="9" t="s">
        <v>71</v>
      </c>
      <c r="B941" s="33" t="s">
        <v>77</v>
      </c>
      <c r="C941" s="33" t="s">
        <v>160</v>
      </c>
      <c r="D941" s="33" t="s">
        <v>99</v>
      </c>
      <c r="E941" s="36" t="s">
        <v>260</v>
      </c>
      <c r="F941" s="33"/>
      <c r="G941" s="33"/>
      <c r="H941" s="24">
        <f>SUM(H942:H947)</f>
        <v>3817500.0000000005</v>
      </c>
      <c r="I941" s="24">
        <f>SUM(I942:I947)</f>
        <v>3817500</v>
      </c>
      <c r="J941" s="24">
        <f>SUM(J942:J947)</f>
        <v>3817500</v>
      </c>
    </row>
    <row r="942" spans="1:10" x14ac:dyDescent="0.2">
      <c r="A942" s="9" t="s">
        <v>446</v>
      </c>
      <c r="B942" s="33" t="s">
        <v>77</v>
      </c>
      <c r="C942" s="33" t="s">
        <v>160</v>
      </c>
      <c r="D942" s="33" t="s">
        <v>114</v>
      </c>
      <c r="E942" s="36" t="s">
        <v>260</v>
      </c>
      <c r="F942" s="33" t="s">
        <v>90</v>
      </c>
      <c r="G942" s="33" t="s">
        <v>220</v>
      </c>
      <c r="H942" s="32">
        <v>2517203</v>
      </c>
      <c r="I942" s="32">
        <v>2517203</v>
      </c>
      <c r="J942" s="32">
        <v>2517203</v>
      </c>
    </row>
    <row r="943" spans="1:10" ht="22.5" x14ac:dyDescent="0.2">
      <c r="A943" s="19" t="s">
        <v>93</v>
      </c>
      <c r="B943" s="33" t="s">
        <v>77</v>
      </c>
      <c r="C943" s="33" t="s">
        <v>160</v>
      </c>
      <c r="D943" s="33" t="s">
        <v>114</v>
      </c>
      <c r="E943" s="36" t="s">
        <v>260</v>
      </c>
      <c r="F943" s="33" t="s">
        <v>92</v>
      </c>
      <c r="G943" s="33" t="s">
        <v>220</v>
      </c>
      <c r="H943" s="32">
        <v>1000</v>
      </c>
      <c r="I943" s="32">
        <v>1000</v>
      </c>
      <c r="J943" s="32">
        <v>1000</v>
      </c>
    </row>
    <row r="944" spans="1:10" ht="22.5" x14ac:dyDescent="0.2">
      <c r="A944" s="9" t="s">
        <v>448</v>
      </c>
      <c r="B944" s="33" t="s">
        <v>77</v>
      </c>
      <c r="C944" s="33" t="s">
        <v>160</v>
      </c>
      <c r="D944" s="33" t="s">
        <v>114</v>
      </c>
      <c r="E944" s="36" t="s">
        <v>260</v>
      </c>
      <c r="F944" s="33" t="s">
        <v>447</v>
      </c>
      <c r="G944" s="33" t="s">
        <v>220</v>
      </c>
      <c r="H944" s="32">
        <v>760497</v>
      </c>
      <c r="I944" s="32">
        <v>760497</v>
      </c>
      <c r="J944" s="32">
        <v>760497</v>
      </c>
    </row>
    <row r="945" spans="1:10" x14ac:dyDescent="0.2">
      <c r="A945" s="1" t="s">
        <v>195</v>
      </c>
      <c r="B945" s="33" t="s">
        <v>77</v>
      </c>
      <c r="C945" s="33" t="s">
        <v>160</v>
      </c>
      <c r="D945" s="33" t="s">
        <v>114</v>
      </c>
      <c r="E945" s="36" t="s">
        <v>260</v>
      </c>
      <c r="F945" s="33" t="s">
        <v>194</v>
      </c>
      <c r="G945" s="33" t="s">
        <v>220</v>
      </c>
      <c r="H945" s="24">
        <v>202071.1</v>
      </c>
      <c r="I945" s="24">
        <v>138800</v>
      </c>
      <c r="J945" s="24">
        <v>138800</v>
      </c>
    </row>
    <row r="946" spans="1:10" x14ac:dyDescent="0.2">
      <c r="A946" s="1" t="s">
        <v>457</v>
      </c>
      <c r="B946" s="33" t="s">
        <v>77</v>
      </c>
      <c r="C946" s="33" t="s">
        <v>160</v>
      </c>
      <c r="D946" s="33" t="s">
        <v>114</v>
      </c>
      <c r="E946" s="36" t="s">
        <v>260</v>
      </c>
      <c r="F946" s="33" t="s">
        <v>94</v>
      </c>
      <c r="G946" s="33" t="s">
        <v>220</v>
      </c>
      <c r="H946" s="24">
        <v>216330.7</v>
      </c>
      <c r="I946" s="24">
        <v>281900</v>
      </c>
      <c r="J946" s="24">
        <v>281900</v>
      </c>
    </row>
    <row r="947" spans="1:10" x14ac:dyDescent="0.2">
      <c r="A947" s="72" t="s">
        <v>478</v>
      </c>
      <c r="B947" s="33" t="s">
        <v>77</v>
      </c>
      <c r="C947" s="33" t="s">
        <v>160</v>
      </c>
      <c r="D947" s="33" t="s">
        <v>114</v>
      </c>
      <c r="E947" s="36" t="s">
        <v>260</v>
      </c>
      <c r="F947" s="33" t="s">
        <v>477</v>
      </c>
      <c r="G947" s="33" t="s">
        <v>220</v>
      </c>
      <c r="H947" s="24">
        <v>120398.2</v>
      </c>
      <c r="I947" s="24">
        <v>118100</v>
      </c>
      <c r="J947" s="24">
        <v>118100</v>
      </c>
    </row>
    <row r="948" spans="1:10" ht="22.5" x14ac:dyDescent="0.2">
      <c r="A948" s="18" t="s">
        <v>633</v>
      </c>
      <c r="B948" s="33" t="s">
        <v>77</v>
      </c>
      <c r="C948" s="33" t="s">
        <v>160</v>
      </c>
      <c r="D948" s="33" t="s">
        <v>114</v>
      </c>
      <c r="E948" s="33" t="s">
        <v>599</v>
      </c>
      <c r="F948" s="33"/>
      <c r="G948" s="33"/>
      <c r="H948" s="24">
        <f>SUM(H949:H955)</f>
        <v>10325300</v>
      </c>
      <c r="I948" s="24">
        <f>SUM(I949:I955)</f>
        <v>10325300</v>
      </c>
      <c r="J948" s="24">
        <f>SUM(J949:J955)</f>
        <v>10325300</v>
      </c>
    </row>
    <row r="949" spans="1:10" x14ac:dyDescent="0.2">
      <c r="A949" s="1" t="s">
        <v>97</v>
      </c>
      <c r="B949" s="33" t="s">
        <v>77</v>
      </c>
      <c r="C949" s="33" t="s">
        <v>160</v>
      </c>
      <c r="D949" s="33" t="s">
        <v>114</v>
      </c>
      <c r="E949" s="33" t="s">
        <v>599</v>
      </c>
      <c r="F949" s="33" t="s">
        <v>95</v>
      </c>
      <c r="G949" s="33"/>
      <c r="H949" s="24">
        <v>10000</v>
      </c>
      <c r="I949" s="24">
        <v>10000</v>
      </c>
      <c r="J949" s="24">
        <v>10000</v>
      </c>
    </row>
    <row r="950" spans="1:10" x14ac:dyDescent="0.2">
      <c r="A950" s="9" t="s">
        <v>446</v>
      </c>
      <c r="B950" s="33" t="s">
        <v>77</v>
      </c>
      <c r="C950" s="33" t="s">
        <v>160</v>
      </c>
      <c r="D950" s="33" t="s">
        <v>114</v>
      </c>
      <c r="E950" s="33" t="s">
        <v>599</v>
      </c>
      <c r="F950" s="33" t="s">
        <v>90</v>
      </c>
      <c r="G950" s="33" t="s">
        <v>220</v>
      </c>
      <c r="H950" s="32">
        <v>6813900</v>
      </c>
      <c r="I950" s="32">
        <v>6813900</v>
      </c>
      <c r="J950" s="32">
        <v>6813900</v>
      </c>
    </row>
    <row r="951" spans="1:10" ht="22.5" x14ac:dyDescent="0.2">
      <c r="A951" s="19" t="s">
        <v>93</v>
      </c>
      <c r="B951" s="33" t="s">
        <v>77</v>
      </c>
      <c r="C951" s="33" t="s">
        <v>160</v>
      </c>
      <c r="D951" s="33" t="s">
        <v>114</v>
      </c>
      <c r="E951" s="33" t="s">
        <v>599</v>
      </c>
      <c r="F951" s="33" t="s">
        <v>92</v>
      </c>
      <c r="G951" s="33" t="s">
        <v>220</v>
      </c>
      <c r="H951" s="32">
        <v>1000</v>
      </c>
      <c r="I951" s="32">
        <v>1000</v>
      </c>
      <c r="J951" s="32">
        <v>1000</v>
      </c>
    </row>
    <row r="952" spans="1:10" ht="22.5" x14ac:dyDescent="0.2">
      <c r="A952" s="9" t="s">
        <v>448</v>
      </c>
      <c r="B952" s="33" t="s">
        <v>77</v>
      </c>
      <c r="C952" s="33" t="s">
        <v>160</v>
      </c>
      <c r="D952" s="33" t="s">
        <v>114</v>
      </c>
      <c r="E952" s="33" t="s">
        <v>599</v>
      </c>
      <c r="F952" s="33" t="s">
        <v>447</v>
      </c>
      <c r="G952" s="33" t="s">
        <v>220</v>
      </c>
      <c r="H952" s="32">
        <v>2058100</v>
      </c>
      <c r="I952" s="32">
        <v>2058100</v>
      </c>
      <c r="J952" s="32">
        <v>2058100</v>
      </c>
    </row>
    <row r="953" spans="1:10" x14ac:dyDescent="0.2">
      <c r="A953" s="1" t="s">
        <v>195</v>
      </c>
      <c r="B953" s="33" t="s">
        <v>77</v>
      </c>
      <c r="C953" s="33" t="s">
        <v>160</v>
      </c>
      <c r="D953" s="33" t="s">
        <v>114</v>
      </c>
      <c r="E953" s="33" t="s">
        <v>599</v>
      </c>
      <c r="F953" s="33" t="s">
        <v>194</v>
      </c>
      <c r="G953" s="33" t="s">
        <v>220</v>
      </c>
      <c r="H953" s="32">
        <v>457037</v>
      </c>
      <c r="I953" s="32">
        <v>415000</v>
      </c>
      <c r="J953" s="32">
        <v>415000</v>
      </c>
    </row>
    <row r="954" spans="1:10" x14ac:dyDescent="0.2">
      <c r="A954" s="1" t="s">
        <v>457</v>
      </c>
      <c r="B954" s="33" t="s">
        <v>77</v>
      </c>
      <c r="C954" s="33" t="s">
        <v>160</v>
      </c>
      <c r="D954" s="33" t="s">
        <v>114</v>
      </c>
      <c r="E954" s="33" t="s">
        <v>599</v>
      </c>
      <c r="F954" s="33" t="s">
        <v>94</v>
      </c>
      <c r="G954" s="33" t="s">
        <v>220</v>
      </c>
      <c r="H954" s="32">
        <v>616263</v>
      </c>
      <c r="I954" s="32">
        <v>658300</v>
      </c>
      <c r="J954" s="32">
        <v>658300</v>
      </c>
    </row>
    <row r="955" spans="1:10" x14ac:dyDescent="0.2">
      <c r="A955" s="72" t="s">
        <v>478</v>
      </c>
      <c r="B955" s="33" t="s">
        <v>77</v>
      </c>
      <c r="C955" s="33" t="s">
        <v>160</v>
      </c>
      <c r="D955" s="33" t="s">
        <v>114</v>
      </c>
      <c r="E955" s="33" t="s">
        <v>599</v>
      </c>
      <c r="F955" s="33" t="s">
        <v>477</v>
      </c>
      <c r="G955" s="33" t="s">
        <v>220</v>
      </c>
      <c r="H955" s="32">
        <v>369000</v>
      </c>
      <c r="I955" s="32">
        <v>369000</v>
      </c>
      <c r="J955" s="32">
        <v>369000</v>
      </c>
    </row>
    <row r="956" spans="1:10" ht="22.5" x14ac:dyDescent="0.2">
      <c r="A956" s="1" t="s">
        <v>463</v>
      </c>
      <c r="B956" s="33" t="s">
        <v>77</v>
      </c>
      <c r="C956" s="33" t="s">
        <v>160</v>
      </c>
      <c r="D956" s="33" t="s">
        <v>114</v>
      </c>
      <c r="E956" s="33" t="s">
        <v>464</v>
      </c>
      <c r="F956" s="33"/>
      <c r="G956" s="33"/>
      <c r="H956" s="24">
        <f>H961+H957+H960</f>
        <v>185000</v>
      </c>
      <c r="I956" s="24">
        <f>I961+I957+I959</f>
        <v>435000</v>
      </c>
      <c r="J956" s="24">
        <f>J961+J957+J959</f>
        <v>285000</v>
      </c>
    </row>
    <row r="957" spans="1:10" ht="22.5" x14ac:dyDescent="0.2">
      <c r="A957" s="18" t="s">
        <v>635</v>
      </c>
      <c r="B957" s="33" t="s">
        <v>77</v>
      </c>
      <c r="C957" s="33" t="s">
        <v>160</v>
      </c>
      <c r="D957" s="33" t="s">
        <v>114</v>
      </c>
      <c r="E957" s="33" t="s">
        <v>259</v>
      </c>
      <c r="F957" s="33"/>
      <c r="G957" s="33"/>
      <c r="H957" s="24">
        <f>H958</f>
        <v>0</v>
      </c>
      <c r="I957" s="24">
        <f>I958</f>
        <v>150000</v>
      </c>
      <c r="J957" s="24">
        <f>J958</f>
        <v>100000</v>
      </c>
    </row>
    <row r="958" spans="1:10" x14ac:dyDescent="0.2">
      <c r="A958" s="18" t="s">
        <v>168</v>
      </c>
      <c r="B958" s="33" t="s">
        <v>77</v>
      </c>
      <c r="C958" s="33" t="s">
        <v>160</v>
      </c>
      <c r="D958" s="33" t="s">
        <v>114</v>
      </c>
      <c r="E958" s="33" t="s">
        <v>259</v>
      </c>
      <c r="F958" s="33" t="s">
        <v>166</v>
      </c>
      <c r="G958" s="33" t="s">
        <v>220</v>
      </c>
      <c r="H958" s="24">
        <v>0</v>
      </c>
      <c r="I958" s="24">
        <v>150000</v>
      </c>
      <c r="J958" s="24">
        <v>100000</v>
      </c>
    </row>
    <row r="959" spans="1:10" ht="22.5" x14ac:dyDescent="0.2">
      <c r="A959" s="18" t="s">
        <v>600</v>
      </c>
      <c r="B959" s="33" t="s">
        <v>77</v>
      </c>
      <c r="C959" s="33" t="s">
        <v>160</v>
      </c>
      <c r="D959" s="33" t="s">
        <v>114</v>
      </c>
      <c r="E959" s="33" t="s">
        <v>601</v>
      </c>
      <c r="F959" s="33"/>
      <c r="G959" s="33"/>
      <c r="H959" s="24">
        <f>H960</f>
        <v>0</v>
      </c>
      <c r="I959" s="24">
        <f>I960</f>
        <v>100000</v>
      </c>
      <c r="J959" s="24">
        <f>J960</f>
        <v>0</v>
      </c>
    </row>
    <row r="960" spans="1:10" x14ac:dyDescent="0.2">
      <c r="A960" s="18" t="s">
        <v>168</v>
      </c>
      <c r="B960" s="33" t="s">
        <v>77</v>
      </c>
      <c r="C960" s="33" t="s">
        <v>160</v>
      </c>
      <c r="D960" s="33" t="s">
        <v>114</v>
      </c>
      <c r="E960" s="33" t="s">
        <v>601</v>
      </c>
      <c r="F960" s="33" t="s">
        <v>166</v>
      </c>
      <c r="G960" s="33" t="s">
        <v>220</v>
      </c>
      <c r="H960" s="24">
        <v>0</v>
      </c>
      <c r="I960" s="24">
        <v>100000</v>
      </c>
      <c r="J960" s="24">
        <v>0</v>
      </c>
    </row>
    <row r="961" spans="1:10" x14ac:dyDescent="0.2">
      <c r="A961" s="18" t="s">
        <v>325</v>
      </c>
      <c r="B961" s="33" t="s">
        <v>77</v>
      </c>
      <c r="C961" s="33" t="s">
        <v>160</v>
      </c>
      <c r="D961" s="33" t="s">
        <v>114</v>
      </c>
      <c r="E961" s="33" t="s">
        <v>429</v>
      </c>
      <c r="F961" s="33"/>
      <c r="G961" s="33"/>
      <c r="H961" s="24">
        <f>H962</f>
        <v>185000</v>
      </c>
      <c r="I961" s="24">
        <f>I962</f>
        <v>185000</v>
      </c>
      <c r="J961" s="24">
        <f>J962</f>
        <v>185000</v>
      </c>
    </row>
    <row r="962" spans="1:10" x14ac:dyDescent="0.2">
      <c r="A962" s="18" t="s">
        <v>168</v>
      </c>
      <c r="B962" s="33" t="s">
        <v>77</v>
      </c>
      <c r="C962" s="33" t="s">
        <v>160</v>
      </c>
      <c r="D962" s="33" t="s">
        <v>114</v>
      </c>
      <c r="E962" s="33" t="s">
        <v>429</v>
      </c>
      <c r="F962" s="33" t="s">
        <v>166</v>
      </c>
      <c r="G962" s="33"/>
      <c r="H962" s="24">
        <v>185000</v>
      </c>
      <c r="I962" s="24">
        <v>185000</v>
      </c>
      <c r="J962" s="24">
        <v>185000</v>
      </c>
    </row>
    <row r="963" spans="1:10" x14ac:dyDescent="0.2">
      <c r="A963" s="1" t="s">
        <v>506</v>
      </c>
      <c r="B963" s="33" t="s">
        <v>77</v>
      </c>
      <c r="C963" s="33" t="s">
        <v>160</v>
      </c>
      <c r="D963" s="33" t="s">
        <v>114</v>
      </c>
      <c r="E963" s="33" t="s">
        <v>310</v>
      </c>
      <c r="F963" s="33"/>
      <c r="G963" s="33"/>
      <c r="H963" s="24">
        <f>H964+H967</f>
        <v>90000</v>
      </c>
      <c r="I963" s="24">
        <f>I964+I967</f>
        <v>90000</v>
      </c>
      <c r="J963" s="24">
        <f>J964+J967</f>
        <v>0</v>
      </c>
    </row>
    <row r="964" spans="1:10" x14ac:dyDescent="0.2">
      <c r="A964" s="1" t="s">
        <v>278</v>
      </c>
      <c r="B964" s="33" t="s">
        <v>77</v>
      </c>
      <c r="C964" s="33" t="s">
        <v>160</v>
      </c>
      <c r="D964" s="33" t="s">
        <v>114</v>
      </c>
      <c r="E964" s="33" t="s">
        <v>311</v>
      </c>
      <c r="F964" s="33"/>
      <c r="G964" s="33"/>
      <c r="H964" s="24">
        <f t="shared" ref="H964:J965" si="75">H965</f>
        <v>70000</v>
      </c>
      <c r="I964" s="24">
        <f t="shared" si="75"/>
        <v>70000</v>
      </c>
      <c r="J964" s="24">
        <f t="shared" si="75"/>
        <v>0</v>
      </c>
    </row>
    <row r="965" spans="1:10" ht="22.5" x14ac:dyDescent="0.2">
      <c r="A965" s="1" t="s">
        <v>646</v>
      </c>
      <c r="B965" s="33" t="s">
        <v>77</v>
      </c>
      <c r="C965" s="33" t="s">
        <v>160</v>
      </c>
      <c r="D965" s="33" t="s">
        <v>114</v>
      </c>
      <c r="E965" s="33" t="s">
        <v>430</v>
      </c>
      <c r="F965" s="33"/>
      <c r="G965" s="33"/>
      <c r="H965" s="24">
        <f t="shared" si="75"/>
        <v>70000</v>
      </c>
      <c r="I965" s="24">
        <f t="shared" si="75"/>
        <v>70000</v>
      </c>
      <c r="J965" s="24">
        <f t="shared" si="75"/>
        <v>0</v>
      </c>
    </row>
    <row r="966" spans="1:10" x14ac:dyDescent="0.2">
      <c r="A966" s="18" t="s">
        <v>168</v>
      </c>
      <c r="B966" s="33" t="s">
        <v>77</v>
      </c>
      <c r="C966" s="33" t="s">
        <v>160</v>
      </c>
      <c r="D966" s="33" t="s">
        <v>114</v>
      </c>
      <c r="E966" s="33" t="s">
        <v>430</v>
      </c>
      <c r="F966" s="33" t="s">
        <v>166</v>
      </c>
      <c r="G966" s="33"/>
      <c r="H966" s="24">
        <v>70000</v>
      </c>
      <c r="I966" s="24">
        <v>70000</v>
      </c>
      <c r="J966" s="24">
        <v>0</v>
      </c>
    </row>
    <row r="967" spans="1:10" x14ac:dyDescent="0.2">
      <c r="A967" s="1" t="s">
        <v>279</v>
      </c>
      <c r="B967" s="33" t="s">
        <v>77</v>
      </c>
      <c r="C967" s="33" t="s">
        <v>160</v>
      </c>
      <c r="D967" s="33" t="s">
        <v>114</v>
      </c>
      <c r="E967" s="33" t="s">
        <v>320</v>
      </c>
      <c r="F967" s="33"/>
      <c r="G967" s="33"/>
      <c r="H967" s="24">
        <f t="shared" ref="H967:J968" si="76">H968</f>
        <v>20000</v>
      </c>
      <c r="I967" s="24">
        <f t="shared" si="76"/>
        <v>20000</v>
      </c>
      <c r="J967" s="24">
        <f t="shared" si="76"/>
        <v>0</v>
      </c>
    </row>
    <row r="968" spans="1:10" ht="22.5" x14ac:dyDescent="0.2">
      <c r="A968" s="1" t="s">
        <v>647</v>
      </c>
      <c r="B968" s="33" t="s">
        <v>77</v>
      </c>
      <c r="C968" s="33" t="s">
        <v>160</v>
      </c>
      <c r="D968" s="33" t="s">
        <v>114</v>
      </c>
      <c r="E968" s="33" t="s">
        <v>431</v>
      </c>
      <c r="F968" s="33"/>
      <c r="G968" s="33"/>
      <c r="H968" s="24">
        <f t="shared" si="76"/>
        <v>20000</v>
      </c>
      <c r="I968" s="24">
        <f t="shared" si="76"/>
        <v>20000</v>
      </c>
      <c r="J968" s="24">
        <f t="shared" si="76"/>
        <v>0</v>
      </c>
    </row>
    <row r="969" spans="1:10" x14ac:dyDescent="0.2">
      <c r="A969" s="18" t="s">
        <v>168</v>
      </c>
      <c r="B969" s="33" t="s">
        <v>77</v>
      </c>
      <c r="C969" s="33" t="s">
        <v>160</v>
      </c>
      <c r="D969" s="33" t="s">
        <v>114</v>
      </c>
      <c r="E969" s="33" t="s">
        <v>431</v>
      </c>
      <c r="F969" s="33" t="s">
        <v>166</v>
      </c>
      <c r="G969" s="33"/>
      <c r="H969" s="24">
        <v>20000</v>
      </c>
      <c r="I969" s="24">
        <v>20000</v>
      </c>
      <c r="J969" s="24">
        <v>0</v>
      </c>
    </row>
    <row r="970" spans="1:10" ht="22.5" x14ac:dyDescent="0.2">
      <c r="A970" s="1" t="s">
        <v>639</v>
      </c>
      <c r="B970" s="33" t="s">
        <v>77</v>
      </c>
      <c r="C970" s="33" t="s">
        <v>160</v>
      </c>
      <c r="D970" s="33" t="s">
        <v>114</v>
      </c>
      <c r="E970" s="33" t="s">
        <v>312</v>
      </c>
      <c r="F970" s="33"/>
      <c r="G970" s="33"/>
      <c r="H970" s="24">
        <f t="shared" ref="H970:J971" si="77">H971</f>
        <v>218000</v>
      </c>
      <c r="I970" s="24">
        <f t="shared" si="77"/>
        <v>218000</v>
      </c>
      <c r="J970" s="24">
        <f t="shared" si="77"/>
        <v>218000</v>
      </c>
    </row>
    <row r="971" spans="1:10" x14ac:dyDescent="0.2">
      <c r="A971" s="1" t="s">
        <v>325</v>
      </c>
      <c r="B971" s="33" t="s">
        <v>77</v>
      </c>
      <c r="C971" s="33" t="s">
        <v>160</v>
      </c>
      <c r="D971" s="33" t="s">
        <v>114</v>
      </c>
      <c r="E971" s="33" t="s">
        <v>432</v>
      </c>
      <c r="F971" s="33"/>
      <c r="G971" s="33"/>
      <c r="H971" s="24">
        <f t="shared" si="77"/>
        <v>218000</v>
      </c>
      <c r="I971" s="24">
        <f t="shared" si="77"/>
        <v>218000</v>
      </c>
      <c r="J971" s="24">
        <f t="shared" si="77"/>
        <v>218000</v>
      </c>
    </row>
    <row r="972" spans="1:10" x14ac:dyDescent="0.2">
      <c r="A972" s="18" t="s">
        <v>168</v>
      </c>
      <c r="B972" s="33" t="s">
        <v>77</v>
      </c>
      <c r="C972" s="33" t="s">
        <v>160</v>
      </c>
      <c r="D972" s="33" t="s">
        <v>114</v>
      </c>
      <c r="E972" s="33" t="s">
        <v>432</v>
      </c>
      <c r="F972" s="33" t="s">
        <v>166</v>
      </c>
      <c r="G972" s="33"/>
      <c r="H972" s="24">
        <v>218000</v>
      </c>
      <c r="I972" s="24">
        <v>218000</v>
      </c>
      <c r="J972" s="24">
        <v>218000</v>
      </c>
    </row>
    <row r="973" spans="1:10" x14ac:dyDescent="0.2">
      <c r="A973" s="1" t="s">
        <v>548</v>
      </c>
      <c r="B973" s="33" t="s">
        <v>78</v>
      </c>
      <c r="C973" s="1"/>
      <c r="D973" s="1"/>
      <c r="E973" s="1"/>
      <c r="F973" s="1"/>
      <c r="G973" s="1"/>
      <c r="H973" s="24">
        <f>H974+H996+H1001+H1006+H1029+H1036</f>
        <v>115831248.67</v>
      </c>
      <c r="I973" s="24">
        <f>I974+I996+I1001+I1006+I1029+I1036</f>
        <v>110326258.03</v>
      </c>
      <c r="J973" s="24">
        <f>J974+J996+J1001+J1006+J1029+J1036</f>
        <v>109966058.03</v>
      </c>
    </row>
    <row r="974" spans="1:10" x14ac:dyDescent="0.2">
      <c r="A974" s="1" t="s">
        <v>87</v>
      </c>
      <c r="B974" s="33" t="s">
        <v>78</v>
      </c>
      <c r="C974" s="33" t="s">
        <v>85</v>
      </c>
      <c r="D974" s="33" t="s">
        <v>86</v>
      </c>
      <c r="E974" s="33"/>
      <c r="F974" s="1"/>
      <c r="G974" s="1"/>
      <c r="H974" s="24">
        <f>H975+H983+H989</f>
        <v>30947762.340000004</v>
      </c>
      <c r="I974" s="24">
        <f>I975+I983+I989</f>
        <v>38411958.030000001</v>
      </c>
      <c r="J974" s="24">
        <f>J975+J983+J989</f>
        <v>38011958.030000001</v>
      </c>
    </row>
    <row r="975" spans="1:10" ht="22.5" x14ac:dyDescent="0.2">
      <c r="A975" s="1" t="s">
        <v>470</v>
      </c>
      <c r="B975" s="33" t="s">
        <v>78</v>
      </c>
      <c r="C975" s="33" t="s">
        <v>85</v>
      </c>
      <c r="D975" s="33" t="s">
        <v>114</v>
      </c>
      <c r="E975" s="33"/>
      <c r="F975" s="33"/>
      <c r="G975" s="33"/>
      <c r="H975" s="24">
        <f t="shared" ref="H975:J976" si="78">H976</f>
        <v>21990369.920000002</v>
      </c>
      <c r="I975" s="24">
        <f t="shared" si="78"/>
        <v>19417358.030000001</v>
      </c>
      <c r="J975" s="24">
        <f t="shared" si="78"/>
        <v>19417358.030000001</v>
      </c>
    </row>
    <row r="976" spans="1:10" x14ac:dyDescent="0.2">
      <c r="A976" s="18" t="s">
        <v>3</v>
      </c>
      <c r="B976" s="33" t="s">
        <v>78</v>
      </c>
      <c r="C976" s="33" t="s">
        <v>85</v>
      </c>
      <c r="D976" s="33" t="s">
        <v>114</v>
      </c>
      <c r="E976" s="33" t="s">
        <v>0</v>
      </c>
      <c r="F976" s="33"/>
      <c r="G976" s="33"/>
      <c r="H976" s="24">
        <f t="shared" si="78"/>
        <v>21990369.920000002</v>
      </c>
      <c r="I976" s="24">
        <f t="shared" si="78"/>
        <v>19417358.030000001</v>
      </c>
      <c r="J976" s="24">
        <f t="shared" si="78"/>
        <v>19417358.030000001</v>
      </c>
    </row>
    <row r="977" spans="1:10" x14ac:dyDescent="0.2">
      <c r="A977" s="18" t="s">
        <v>308</v>
      </c>
      <c r="B977" s="33" t="s">
        <v>78</v>
      </c>
      <c r="C977" s="33" t="s">
        <v>85</v>
      </c>
      <c r="D977" s="33" t="s">
        <v>114</v>
      </c>
      <c r="E977" s="33" t="s">
        <v>436</v>
      </c>
      <c r="F977" s="33"/>
      <c r="G977" s="33"/>
      <c r="H977" s="24">
        <f>SUM(H978:H982)</f>
        <v>21990369.920000002</v>
      </c>
      <c r="I977" s="24">
        <f>SUM(I978:I982)</f>
        <v>19417358.030000001</v>
      </c>
      <c r="J977" s="24">
        <f>SUM(J978:J982)</f>
        <v>19417358.030000001</v>
      </c>
    </row>
    <row r="978" spans="1:10" x14ac:dyDescent="0.2">
      <c r="A978" s="9" t="s">
        <v>446</v>
      </c>
      <c r="B978" s="33" t="s">
        <v>78</v>
      </c>
      <c r="C978" s="33" t="s">
        <v>85</v>
      </c>
      <c r="D978" s="33" t="s">
        <v>114</v>
      </c>
      <c r="E978" s="33" t="s">
        <v>436</v>
      </c>
      <c r="F978" s="33" t="s">
        <v>90</v>
      </c>
      <c r="G978" s="33"/>
      <c r="H978" s="24">
        <v>13658461</v>
      </c>
      <c r="I978" s="24">
        <v>11679209</v>
      </c>
      <c r="J978" s="24">
        <v>11679209</v>
      </c>
    </row>
    <row r="979" spans="1:10" ht="22.5" x14ac:dyDescent="0.2">
      <c r="A979" s="9" t="s">
        <v>448</v>
      </c>
      <c r="B979" s="33" t="s">
        <v>78</v>
      </c>
      <c r="C979" s="33" t="s">
        <v>85</v>
      </c>
      <c r="D979" s="33" t="s">
        <v>114</v>
      </c>
      <c r="E979" s="33" t="s">
        <v>436</v>
      </c>
      <c r="F979" s="33" t="s">
        <v>447</v>
      </c>
      <c r="G979" s="33"/>
      <c r="H979" s="24">
        <v>4120881</v>
      </c>
      <c r="I979" s="24">
        <v>3527121.11</v>
      </c>
      <c r="J979" s="24">
        <v>3527121.11</v>
      </c>
    </row>
    <row r="980" spans="1:10" x14ac:dyDescent="0.2">
      <c r="A980" s="1" t="s">
        <v>195</v>
      </c>
      <c r="B980" s="33" t="s">
        <v>78</v>
      </c>
      <c r="C980" s="33" t="s">
        <v>85</v>
      </c>
      <c r="D980" s="33" t="s">
        <v>114</v>
      </c>
      <c r="E980" s="33" t="s">
        <v>436</v>
      </c>
      <c r="F980" s="33" t="s">
        <v>194</v>
      </c>
      <c r="G980" s="33"/>
      <c r="H980" s="24">
        <v>3061567.92</v>
      </c>
      <c r="I980" s="24">
        <v>3061567.92</v>
      </c>
      <c r="J980" s="24">
        <v>3061567.92</v>
      </c>
    </row>
    <row r="981" spans="1:10" x14ac:dyDescent="0.2">
      <c r="A981" s="1" t="s">
        <v>457</v>
      </c>
      <c r="B981" s="33" t="s">
        <v>78</v>
      </c>
      <c r="C981" s="33" t="s">
        <v>85</v>
      </c>
      <c r="D981" s="33" t="s">
        <v>114</v>
      </c>
      <c r="E981" s="33" t="s">
        <v>436</v>
      </c>
      <c r="F981" s="33" t="s">
        <v>94</v>
      </c>
      <c r="G981" s="33"/>
      <c r="H981" s="24">
        <v>1146460</v>
      </c>
      <c r="I981" s="24">
        <v>1146460</v>
      </c>
      <c r="J981" s="24">
        <v>1146460</v>
      </c>
    </row>
    <row r="982" spans="1:10" x14ac:dyDescent="0.2">
      <c r="A982" s="1" t="s">
        <v>326</v>
      </c>
      <c r="B982" s="33" t="s">
        <v>78</v>
      </c>
      <c r="C982" s="33" t="s">
        <v>85</v>
      </c>
      <c r="D982" s="33" t="s">
        <v>114</v>
      </c>
      <c r="E982" s="33" t="s">
        <v>436</v>
      </c>
      <c r="F982" s="33" t="s">
        <v>96</v>
      </c>
      <c r="G982" s="33"/>
      <c r="H982" s="24">
        <v>3000</v>
      </c>
      <c r="I982" s="24">
        <v>3000</v>
      </c>
      <c r="J982" s="24">
        <v>3000</v>
      </c>
    </row>
    <row r="983" spans="1:10" x14ac:dyDescent="0.2">
      <c r="A983" s="1" t="s">
        <v>100</v>
      </c>
      <c r="B983" s="33" t="s">
        <v>78</v>
      </c>
      <c r="C983" s="33" t="s">
        <v>85</v>
      </c>
      <c r="D983" s="33" t="s">
        <v>116</v>
      </c>
      <c r="E983" s="33"/>
      <c r="F983" s="33"/>
      <c r="G983" s="33"/>
      <c r="H983" s="24">
        <f>H984</f>
        <v>7662792.4199999999</v>
      </c>
      <c r="I983" s="24">
        <f>I984</f>
        <v>17700000</v>
      </c>
      <c r="J983" s="24">
        <f>J984</f>
        <v>17300000</v>
      </c>
    </row>
    <row r="984" spans="1:10" x14ac:dyDescent="0.2">
      <c r="A984" s="2" t="s">
        <v>459</v>
      </c>
      <c r="B984" s="33" t="s">
        <v>78</v>
      </c>
      <c r="C984" s="33" t="s">
        <v>85</v>
      </c>
      <c r="D984" s="33" t="s">
        <v>116</v>
      </c>
      <c r="E984" s="33" t="s">
        <v>280</v>
      </c>
      <c r="F984" s="33"/>
      <c r="G984" s="33"/>
      <c r="H984" s="24">
        <f>H985+H987</f>
        <v>7662792.4199999999</v>
      </c>
      <c r="I984" s="24">
        <f>I987+I986</f>
        <v>17700000</v>
      </c>
      <c r="J984" s="24">
        <f>J987+J986</f>
        <v>17300000</v>
      </c>
    </row>
    <row r="985" spans="1:10" x14ac:dyDescent="0.2">
      <c r="A985" s="21" t="s">
        <v>296</v>
      </c>
      <c r="B985" s="33" t="s">
        <v>78</v>
      </c>
      <c r="C985" s="33" t="s">
        <v>85</v>
      </c>
      <c r="D985" s="33" t="s">
        <v>116</v>
      </c>
      <c r="E985" s="33" t="s">
        <v>340</v>
      </c>
      <c r="F985" s="33"/>
      <c r="G985" s="33"/>
      <c r="H985" s="24">
        <f>H986</f>
        <v>4564792.42</v>
      </c>
      <c r="I985" s="24">
        <f>I986</f>
        <v>17700000</v>
      </c>
      <c r="J985" s="24">
        <f>J986</f>
        <v>17300000</v>
      </c>
    </row>
    <row r="986" spans="1:10" x14ac:dyDescent="0.2">
      <c r="A986" s="1" t="s">
        <v>297</v>
      </c>
      <c r="B986" s="33" t="s">
        <v>78</v>
      </c>
      <c r="C986" s="33" t="s">
        <v>85</v>
      </c>
      <c r="D986" s="33" t="s">
        <v>116</v>
      </c>
      <c r="E986" s="33" t="s">
        <v>340</v>
      </c>
      <c r="F986" s="33" t="s">
        <v>295</v>
      </c>
      <c r="G986" s="33"/>
      <c r="H986" s="24">
        <v>4564792.42</v>
      </c>
      <c r="I986" s="24">
        <f>18200000-500000</f>
        <v>17700000</v>
      </c>
      <c r="J986" s="24">
        <f>17800000-500000</f>
        <v>17300000</v>
      </c>
    </row>
    <row r="987" spans="1:10" x14ac:dyDescent="0.2">
      <c r="A987" s="2" t="s">
        <v>641</v>
      </c>
      <c r="B987" s="33" t="s">
        <v>78</v>
      </c>
      <c r="C987" s="33" t="s">
        <v>85</v>
      </c>
      <c r="D987" s="33" t="s">
        <v>116</v>
      </c>
      <c r="E987" s="33" t="s">
        <v>341</v>
      </c>
      <c r="F987" s="33"/>
      <c r="G987" s="33"/>
      <c r="H987" s="24">
        <f>H988</f>
        <v>3098000</v>
      </c>
      <c r="I987" s="24">
        <f>I988</f>
        <v>0</v>
      </c>
      <c r="J987" s="24">
        <f>J988</f>
        <v>0</v>
      </c>
    </row>
    <row r="988" spans="1:10" x14ac:dyDescent="0.2">
      <c r="A988" s="1" t="s">
        <v>297</v>
      </c>
      <c r="B988" s="33" t="s">
        <v>78</v>
      </c>
      <c r="C988" s="33" t="s">
        <v>85</v>
      </c>
      <c r="D988" s="33" t="s">
        <v>116</v>
      </c>
      <c r="E988" s="33" t="s">
        <v>341</v>
      </c>
      <c r="F988" s="33" t="s">
        <v>295</v>
      </c>
      <c r="G988" s="33"/>
      <c r="H988" s="24">
        <f>3000000+3958000-3919093.09+59093.09</f>
        <v>3098000</v>
      </c>
      <c r="I988" s="24">
        <v>0</v>
      </c>
      <c r="J988" s="24">
        <v>0</v>
      </c>
    </row>
    <row r="989" spans="1:10" x14ac:dyDescent="0.2">
      <c r="A989" s="1" t="s">
        <v>100</v>
      </c>
      <c r="B989" s="33" t="s">
        <v>78</v>
      </c>
      <c r="C989" s="33" t="s">
        <v>85</v>
      </c>
      <c r="D989" s="33" t="s">
        <v>98</v>
      </c>
      <c r="E989" s="33"/>
      <c r="F989" s="33"/>
      <c r="G989" s="33"/>
      <c r="H989" s="24">
        <f>H990+H993</f>
        <v>1294600</v>
      </c>
      <c r="I989" s="24">
        <f>I990+I993</f>
        <v>1294600</v>
      </c>
      <c r="J989" s="24">
        <f>J990+J993</f>
        <v>1294600</v>
      </c>
    </row>
    <row r="990" spans="1:10" ht="33.75" x14ac:dyDescent="0.2">
      <c r="A990" s="48" t="s">
        <v>545</v>
      </c>
      <c r="B990" s="33" t="s">
        <v>78</v>
      </c>
      <c r="C990" s="34" t="s">
        <v>85</v>
      </c>
      <c r="D990" s="34" t="s">
        <v>98</v>
      </c>
      <c r="E990" s="34" t="s">
        <v>565</v>
      </c>
      <c r="F990" s="33"/>
      <c r="G990" s="33"/>
      <c r="H990" s="24">
        <f t="shared" ref="H990:J991" si="79">H991</f>
        <v>15000</v>
      </c>
      <c r="I990" s="24">
        <f t="shared" si="79"/>
        <v>15000</v>
      </c>
      <c r="J990" s="24">
        <f t="shared" si="79"/>
        <v>15000</v>
      </c>
    </row>
    <row r="991" spans="1:10" ht="22.5" x14ac:dyDescent="0.2">
      <c r="A991" s="48" t="s">
        <v>546</v>
      </c>
      <c r="B991" s="34" t="s">
        <v>78</v>
      </c>
      <c r="C991" s="34" t="s">
        <v>85</v>
      </c>
      <c r="D991" s="34" t="s">
        <v>98</v>
      </c>
      <c r="E991" s="34" t="s">
        <v>566</v>
      </c>
      <c r="F991" s="33"/>
      <c r="G991" s="33"/>
      <c r="H991" s="24">
        <f t="shared" si="79"/>
        <v>15000</v>
      </c>
      <c r="I991" s="24">
        <f t="shared" si="79"/>
        <v>15000</v>
      </c>
      <c r="J991" s="24">
        <f t="shared" si="79"/>
        <v>15000</v>
      </c>
    </row>
    <row r="992" spans="1:10" x14ac:dyDescent="0.2">
      <c r="A992" s="10" t="s">
        <v>21</v>
      </c>
      <c r="B992" s="34" t="s">
        <v>78</v>
      </c>
      <c r="C992" s="34" t="s">
        <v>85</v>
      </c>
      <c r="D992" s="34" t="s">
        <v>98</v>
      </c>
      <c r="E992" s="34" t="s">
        <v>566</v>
      </c>
      <c r="F992" s="33" t="s">
        <v>211</v>
      </c>
      <c r="G992" s="33"/>
      <c r="H992" s="24">
        <v>15000</v>
      </c>
      <c r="I992" s="24">
        <v>15000</v>
      </c>
      <c r="J992" s="24">
        <v>15000</v>
      </c>
    </row>
    <row r="993" spans="1:10" x14ac:dyDescent="0.2">
      <c r="A993" s="2" t="s">
        <v>459</v>
      </c>
      <c r="B993" s="34" t="s">
        <v>78</v>
      </c>
      <c r="C993" s="34" t="s">
        <v>85</v>
      </c>
      <c r="D993" s="34" t="s">
        <v>98</v>
      </c>
      <c r="E993" s="33" t="s">
        <v>280</v>
      </c>
      <c r="F993" s="33"/>
      <c r="G993" s="33"/>
      <c r="H993" s="24">
        <f>H994</f>
        <v>1279600</v>
      </c>
      <c r="I993" s="24">
        <f t="shared" ref="I993:J993" si="80">I994</f>
        <v>1279600</v>
      </c>
      <c r="J993" s="24">
        <f t="shared" si="80"/>
        <v>1279600</v>
      </c>
    </row>
    <row r="994" spans="1:10" ht="22.5" x14ac:dyDescent="0.2">
      <c r="A994" s="1" t="s">
        <v>604</v>
      </c>
      <c r="B994" s="34" t="s">
        <v>78</v>
      </c>
      <c r="C994" s="33" t="s">
        <v>85</v>
      </c>
      <c r="D994" s="33" t="s">
        <v>98</v>
      </c>
      <c r="E994" s="33" t="s">
        <v>678</v>
      </c>
      <c r="F994" s="33"/>
      <c r="G994" s="33"/>
      <c r="H994" s="24">
        <f>H995</f>
        <v>1279600</v>
      </c>
      <c r="I994" s="24">
        <f>SUM(I995:I995)</f>
        <v>1279600</v>
      </c>
      <c r="J994" s="24">
        <f>SUM(J995:J995)</f>
        <v>1279600</v>
      </c>
    </row>
    <row r="995" spans="1:10" x14ac:dyDescent="0.2">
      <c r="A995" s="1" t="s">
        <v>297</v>
      </c>
      <c r="B995" s="34" t="s">
        <v>78</v>
      </c>
      <c r="C995" s="33" t="s">
        <v>85</v>
      </c>
      <c r="D995" s="33" t="s">
        <v>98</v>
      </c>
      <c r="E995" s="33" t="s">
        <v>678</v>
      </c>
      <c r="F995" s="33" t="s">
        <v>295</v>
      </c>
      <c r="G995" s="33" t="s">
        <v>220</v>
      </c>
      <c r="H995" s="24">
        <v>1279600</v>
      </c>
      <c r="I995" s="24">
        <v>1279600</v>
      </c>
      <c r="J995" s="24">
        <v>1279600</v>
      </c>
    </row>
    <row r="996" spans="1:10" x14ac:dyDescent="0.2">
      <c r="A996" s="1" t="s">
        <v>529</v>
      </c>
      <c r="B996" s="33" t="s">
        <v>78</v>
      </c>
      <c r="C996" s="33" t="s">
        <v>88</v>
      </c>
      <c r="D996" s="33" t="s">
        <v>86</v>
      </c>
      <c r="E996" s="33"/>
      <c r="F996" s="33"/>
      <c r="G996" s="33"/>
      <c r="H996" s="24">
        <f t="shared" ref="H996:J999" si="81">H997</f>
        <v>3671000</v>
      </c>
      <c r="I996" s="24">
        <f t="shared" si="81"/>
        <v>3707200</v>
      </c>
      <c r="J996" s="24">
        <f t="shared" si="81"/>
        <v>3847000</v>
      </c>
    </row>
    <row r="997" spans="1:10" x14ac:dyDescent="0.2">
      <c r="A997" s="1" t="s">
        <v>170</v>
      </c>
      <c r="B997" s="33" t="s">
        <v>78</v>
      </c>
      <c r="C997" s="33" t="s">
        <v>88</v>
      </c>
      <c r="D997" s="33" t="s">
        <v>99</v>
      </c>
      <c r="E997" s="33"/>
      <c r="F997" s="33"/>
      <c r="G997" s="33"/>
      <c r="H997" s="24">
        <f t="shared" si="81"/>
        <v>3671000</v>
      </c>
      <c r="I997" s="24">
        <f t="shared" si="81"/>
        <v>3707200</v>
      </c>
      <c r="J997" s="24">
        <f t="shared" si="81"/>
        <v>3847000</v>
      </c>
    </row>
    <row r="998" spans="1:10" x14ac:dyDescent="0.2">
      <c r="A998" s="18" t="s">
        <v>3</v>
      </c>
      <c r="B998" s="33" t="s">
        <v>78</v>
      </c>
      <c r="C998" s="33" t="s">
        <v>88</v>
      </c>
      <c r="D998" s="33" t="s">
        <v>99</v>
      </c>
      <c r="E998" s="33" t="s">
        <v>0</v>
      </c>
      <c r="F998" s="33"/>
      <c r="G998" s="33"/>
      <c r="H998" s="24">
        <f t="shared" si="81"/>
        <v>3671000</v>
      </c>
      <c r="I998" s="24">
        <f t="shared" si="81"/>
        <v>3707200</v>
      </c>
      <c r="J998" s="24">
        <f t="shared" si="81"/>
        <v>3847000</v>
      </c>
    </row>
    <row r="999" spans="1:10" ht="22.5" x14ac:dyDescent="0.2">
      <c r="A999" s="1" t="s">
        <v>636</v>
      </c>
      <c r="B999" s="33" t="s">
        <v>78</v>
      </c>
      <c r="C999" s="33" t="s">
        <v>88</v>
      </c>
      <c r="D999" s="33" t="s">
        <v>99</v>
      </c>
      <c r="E999" s="33" t="s">
        <v>437</v>
      </c>
      <c r="F999" s="33"/>
      <c r="G999" s="33"/>
      <c r="H999" s="24">
        <f t="shared" si="81"/>
        <v>3671000</v>
      </c>
      <c r="I999" s="24">
        <f t="shared" si="81"/>
        <v>3707200</v>
      </c>
      <c r="J999" s="24">
        <f t="shared" si="81"/>
        <v>3847000</v>
      </c>
    </row>
    <row r="1000" spans="1:10" x14ac:dyDescent="0.2">
      <c r="A1000" s="1" t="s">
        <v>172</v>
      </c>
      <c r="B1000" s="33" t="s">
        <v>78</v>
      </c>
      <c r="C1000" s="33" t="s">
        <v>88</v>
      </c>
      <c r="D1000" s="33" t="s">
        <v>99</v>
      </c>
      <c r="E1000" s="33" t="s">
        <v>437</v>
      </c>
      <c r="F1000" s="33" t="s">
        <v>171</v>
      </c>
      <c r="G1000" s="33" t="s">
        <v>220</v>
      </c>
      <c r="H1000" s="25">
        <v>3671000</v>
      </c>
      <c r="I1000" s="25">
        <v>3707200</v>
      </c>
      <c r="J1000" s="25">
        <v>3847000</v>
      </c>
    </row>
    <row r="1001" spans="1:10" x14ac:dyDescent="0.2">
      <c r="A1001" s="1" t="s">
        <v>479</v>
      </c>
      <c r="B1001" s="33" t="s">
        <v>78</v>
      </c>
      <c r="C1001" s="33" t="s">
        <v>99</v>
      </c>
      <c r="D1001" s="33" t="s">
        <v>86</v>
      </c>
      <c r="E1001" s="33"/>
      <c r="F1001" s="33"/>
      <c r="G1001" s="33"/>
      <c r="H1001" s="25">
        <f t="shared" ref="H1001:J1004" si="82">H1002</f>
        <v>1074600</v>
      </c>
      <c r="I1001" s="25">
        <f t="shared" si="82"/>
        <v>1067500</v>
      </c>
      <c r="J1001" s="25">
        <f t="shared" si="82"/>
        <v>1067500</v>
      </c>
    </row>
    <row r="1002" spans="1:10" ht="22.5" x14ac:dyDescent="0.2">
      <c r="A1002" s="1" t="s">
        <v>476</v>
      </c>
      <c r="B1002" s="33" t="s">
        <v>78</v>
      </c>
      <c r="C1002" s="33" t="s">
        <v>99</v>
      </c>
      <c r="D1002" s="33" t="s">
        <v>160</v>
      </c>
      <c r="E1002" s="33"/>
      <c r="F1002" s="33"/>
      <c r="G1002" s="33"/>
      <c r="H1002" s="24">
        <f t="shared" si="82"/>
        <v>1074600</v>
      </c>
      <c r="I1002" s="24">
        <f t="shared" si="82"/>
        <v>1067500</v>
      </c>
      <c r="J1002" s="24">
        <f t="shared" si="82"/>
        <v>1067500</v>
      </c>
    </row>
    <row r="1003" spans="1:10" x14ac:dyDescent="0.2">
      <c r="A1003" s="18" t="s">
        <v>3</v>
      </c>
      <c r="B1003" s="33" t="s">
        <v>78</v>
      </c>
      <c r="C1003" s="33" t="s">
        <v>99</v>
      </c>
      <c r="D1003" s="33" t="s">
        <v>160</v>
      </c>
      <c r="E1003" s="33" t="s">
        <v>0</v>
      </c>
      <c r="F1003" s="33"/>
      <c r="G1003" s="33"/>
      <c r="H1003" s="24">
        <f t="shared" si="82"/>
        <v>1074600</v>
      </c>
      <c r="I1003" s="24">
        <f t="shared" si="82"/>
        <v>1067500</v>
      </c>
      <c r="J1003" s="24">
        <f t="shared" si="82"/>
        <v>1067500</v>
      </c>
    </row>
    <row r="1004" spans="1:10" ht="22.5" x14ac:dyDescent="0.2">
      <c r="A1004" s="46" t="s">
        <v>27</v>
      </c>
      <c r="B1004" s="33" t="s">
        <v>78</v>
      </c>
      <c r="C1004" s="33" t="s">
        <v>99</v>
      </c>
      <c r="D1004" s="33" t="s">
        <v>160</v>
      </c>
      <c r="E1004" s="33" t="s">
        <v>225</v>
      </c>
      <c r="F1004" s="33"/>
      <c r="G1004" s="33"/>
      <c r="H1004" s="24">
        <f t="shared" si="82"/>
        <v>1074600</v>
      </c>
      <c r="I1004" s="24">
        <f t="shared" si="82"/>
        <v>1067500</v>
      </c>
      <c r="J1004" s="24">
        <f t="shared" si="82"/>
        <v>1067500</v>
      </c>
    </row>
    <row r="1005" spans="1:10" ht="22.5" x14ac:dyDescent="0.2">
      <c r="A1005" s="1" t="s">
        <v>142</v>
      </c>
      <c r="B1005" s="33" t="s">
        <v>78</v>
      </c>
      <c r="C1005" s="33" t="s">
        <v>99</v>
      </c>
      <c r="D1005" s="33" t="s">
        <v>160</v>
      </c>
      <c r="E1005" s="33" t="s">
        <v>225</v>
      </c>
      <c r="F1005" s="33" t="s">
        <v>141</v>
      </c>
      <c r="G1005" s="33" t="s">
        <v>220</v>
      </c>
      <c r="H1005" s="25">
        <v>1074600</v>
      </c>
      <c r="I1005" s="25">
        <v>1067500</v>
      </c>
      <c r="J1005" s="25">
        <v>1067500</v>
      </c>
    </row>
    <row r="1006" spans="1:10" x14ac:dyDescent="0.2">
      <c r="A1006" s="1" t="s">
        <v>113</v>
      </c>
      <c r="B1006" s="33" t="s">
        <v>78</v>
      </c>
      <c r="C1006" s="33" t="s">
        <v>108</v>
      </c>
      <c r="D1006" s="33" t="s">
        <v>86</v>
      </c>
      <c r="E1006" s="33"/>
      <c r="F1006" s="33"/>
      <c r="G1006" s="33"/>
      <c r="H1006" s="25">
        <f>H1007</f>
        <v>14169813</v>
      </c>
      <c r="I1006" s="25">
        <f>I1007</f>
        <v>23355800</v>
      </c>
      <c r="J1006" s="25">
        <f>J1007</f>
        <v>23255800</v>
      </c>
    </row>
    <row r="1007" spans="1:10" x14ac:dyDescent="0.2">
      <c r="A1007" s="1" t="s">
        <v>198</v>
      </c>
      <c r="B1007" s="33" t="s">
        <v>78</v>
      </c>
      <c r="C1007" s="33" t="s">
        <v>108</v>
      </c>
      <c r="D1007" s="33" t="s">
        <v>88</v>
      </c>
      <c r="E1007" s="33"/>
      <c r="F1007" s="33"/>
      <c r="G1007" s="33"/>
      <c r="H1007" s="24">
        <f>H1008+H1013+H1016</f>
        <v>14169813</v>
      </c>
      <c r="I1007" s="24">
        <f>I1008+I1013</f>
        <v>23355800</v>
      </c>
      <c r="J1007" s="24">
        <f>J1008+J1013</f>
        <v>23255800</v>
      </c>
    </row>
    <row r="1008" spans="1:10" ht="22.5" x14ac:dyDescent="0.2">
      <c r="A1008" s="18" t="s">
        <v>531</v>
      </c>
      <c r="B1008" s="33" t="s">
        <v>78</v>
      </c>
      <c r="C1008" s="33" t="s">
        <v>108</v>
      </c>
      <c r="D1008" s="33" t="s">
        <v>88</v>
      </c>
      <c r="E1008" s="33" t="s">
        <v>284</v>
      </c>
      <c r="F1008" s="33"/>
      <c r="G1008" s="33"/>
      <c r="H1008" s="24">
        <f t="shared" ref="H1008:J1009" si="83">H1009</f>
        <v>380000</v>
      </c>
      <c r="I1008" s="24">
        <f t="shared" si="83"/>
        <v>23255800</v>
      </c>
      <c r="J1008" s="24">
        <f t="shared" si="83"/>
        <v>23255800</v>
      </c>
    </row>
    <row r="1009" spans="1:10" x14ac:dyDescent="0.2">
      <c r="A1009" s="1" t="s">
        <v>445</v>
      </c>
      <c r="B1009" s="33" t="s">
        <v>78</v>
      </c>
      <c r="C1009" s="33" t="s">
        <v>108</v>
      </c>
      <c r="D1009" s="33" t="s">
        <v>88</v>
      </c>
      <c r="E1009" s="33" t="s">
        <v>444</v>
      </c>
      <c r="F1009" s="33"/>
      <c r="G1009" s="33"/>
      <c r="H1009" s="24">
        <f t="shared" si="83"/>
        <v>380000</v>
      </c>
      <c r="I1009" s="24">
        <f t="shared" si="83"/>
        <v>23255800</v>
      </c>
      <c r="J1009" s="24">
        <f t="shared" si="83"/>
        <v>23255800</v>
      </c>
    </row>
    <row r="1010" spans="1:10" ht="33.75" x14ac:dyDescent="0.2">
      <c r="A1010" s="1" t="s">
        <v>120</v>
      </c>
      <c r="B1010" s="33" t="s">
        <v>78</v>
      </c>
      <c r="C1010" s="33" t="s">
        <v>108</v>
      </c>
      <c r="D1010" s="33" t="s">
        <v>88</v>
      </c>
      <c r="E1010" s="33" t="s">
        <v>438</v>
      </c>
      <c r="F1010" s="33"/>
      <c r="G1010" s="33"/>
      <c r="H1010" s="24">
        <f>H1011+H1012</f>
        <v>380000</v>
      </c>
      <c r="I1010" s="24">
        <f>I1011+I1012</f>
        <v>23255800</v>
      </c>
      <c r="J1010" s="24">
        <f>J1011+J1012</f>
        <v>23255800</v>
      </c>
    </row>
    <row r="1011" spans="1:10" x14ac:dyDescent="0.2">
      <c r="A1011" s="1" t="s">
        <v>21</v>
      </c>
      <c r="B1011" s="33" t="s">
        <v>78</v>
      </c>
      <c r="C1011" s="33" t="s">
        <v>108</v>
      </c>
      <c r="D1011" s="33" t="s">
        <v>88</v>
      </c>
      <c r="E1011" s="33" t="s">
        <v>438</v>
      </c>
      <c r="F1011" s="33" t="s">
        <v>211</v>
      </c>
      <c r="G1011" s="33"/>
      <c r="H1011" s="24">
        <v>380000</v>
      </c>
      <c r="I1011" s="25">
        <v>0</v>
      </c>
      <c r="J1011" s="25">
        <v>0</v>
      </c>
    </row>
    <row r="1012" spans="1:10" x14ac:dyDescent="0.2">
      <c r="A1012" s="1" t="s">
        <v>21</v>
      </c>
      <c r="B1012" s="33" t="s">
        <v>78</v>
      </c>
      <c r="C1012" s="33" t="s">
        <v>108</v>
      </c>
      <c r="D1012" s="33" t="s">
        <v>88</v>
      </c>
      <c r="E1012" s="33" t="s">
        <v>438</v>
      </c>
      <c r="F1012" s="33" t="s">
        <v>211</v>
      </c>
      <c r="G1012" s="33" t="s">
        <v>220</v>
      </c>
      <c r="H1012" s="25">
        <v>0</v>
      </c>
      <c r="I1012" s="25">
        <v>23255800</v>
      </c>
      <c r="J1012" s="25">
        <v>23255800</v>
      </c>
    </row>
    <row r="1013" spans="1:10" ht="22.5" x14ac:dyDescent="0.2">
      <c r="A1013" s="2" t="s">
        <v>484</v>
      </c>
      <c r="B1013" s="33" t="s">
        <v>78</v>
      </c>
      <c r="C1013" s="33" t="s">
        <v>108</v>
      </c>
      <c r="D1013" s="33" t="s">
        <v>88</v>
      </c>
      <c r="E1013" s="33" t="s">
        <v>483</v>
      </c>
      <c r="F1013" s="33"/>
      <c r="G1013" s="33"/>
      <c r="H1013" s="24">
        <f t="shared" ref="H1013:J1014" si="84">H1014</f>
        <v>4365000</v>
      </c>
      <c r="I1013" s="24">
        <f t="shared" si="84"/>
        <v>100000</v>
      </c>
      <c r="J1013" s="24">
        <f t="shared" si="84"/>
        <v>0</v>
      </c>
    </row>
    <row r="1014" spans="1:10" ht="33.75" x14ac:dyDescent="0.2">
      <c r="A1014" s="22" t="s">
        <v>619</v>
      </c>
      <c r="B1014" s="33" t="s">
        <v>78</v>
      </c>
      <c r="C1014" s="33" t="s">
        <v>108</v>
      </c>
      <c r="D1014" s="33" t="s">
        <v>88</v>
      </c>
      <c r="E1014" s="33" t="s">
        <v>483</v>
      </c>
      <c r="F1014" s="33"/>
      <c r="G1014" s="33"/>
      <c r="H1014" s="24">
        <f t="shared" si="84"/>
        <v>4365000</v>
      </c>
      <c r="I1014" s="24">
        <f t="shared" si="84"/>
        <v>100000</v>
      </c>
      <c r="J1014" s="24">
        <f t="shared" si="84"/>
        <v>0</v>
      </c>
    </row>
    <row r="1015" spans="1:10" x14ac:dyDescent="0.2">
      <c r="A1015" s="2" t="s">
        <v>21</v>
      </c>
      <c r="B1015" s="33" t="s">
        <v>78</v>
      </c>
      <c r="C1015" s="33" t="s">
        <v>108</v>
      </c>
      <c r="D1015" s="33" t="s">
        <v>88</v>
      </c>
      <c r="E1015" s="33" t="s">
        <v>483</v>
      </c>
      <c r="F1015" s="33" t="s">
        <v>211</v>
      </c>
      <c r="G1015" s="33"/>
      <c r="H1015" s="24">
        <v>4365000</v>
      </c>
      <c r="I1015" s="24">
        <v>100000</v>
      </c>
      <c r="J1015" s="24">
        <v>0</v>
      </c>
    </row>
    <row r="1016" spans="1:10" x14ac:dyDescent="0.2">
      <c r="A1016" s="2" t="s">
        <v>459</v>
      </c>
      <c r="B1016" s="33" t="s">
        <v>78</v>
      </c>
      <c r="C1016" s="33" t="s">
        <v>108</v>
      </c>
      <c r="D1016" s="33" t="s">
        <v>88</v>
      </c>
      <c r="E1016" s="33" t="s">
        <v>280</v>
      </c>
      <c r="F1016" s="33"/>
      <c r="G1016" s="33"/>
      <c r="H1016" s="24">
        <f>H1017+H1020+H1023+H1026</f>
        <v>9424813</v>
      </c>
      <c r="I1016" s="24">
        <f>I1017+I1020+I1023+I1026</f>
        <v>0</v>
      </c>
      <c r="J1016" s="24">
        <f>J1017+J1020+J1023+J1026</f>
        <v>0</v>
      </c>
    </row>
    <row r="1017" spans="1:10" x14ac:dyDescent="0.2">
      <c r="A1017" s="2" t="s">
        <v>781</v>
      </c>
      <c r="B1017" s="33" t="s">
        <v>78</v>
      </c>
      <c r="C1017" s="33" t="s">
        <v>108</v>
      </c>
      <c r="D1017" s="33" t="s">
        <v>88</v>
      </c>
      <c r="E1017" s="33" t="s">
        <v>777</v>
      </c>
      <c r="F1017" s="33"/>
      <c r="G1017" s="33"/>
      <c r="H1017" s="24">
        <f>H1018+H1019</f>
        <v>98000</v>
      </c>
      <c r="I1017" s="24">
        <f>I1018+I1019</f>
        <v>0</v>
      </c>
      <c r="J1017" s="24">
        <f>J1018+J1019</f>
        <v>0</v>
      </c>
    </row>
    <row r="1018" spans="1:10" x14ac:dyDescent="0.2">
      <c r="A1018" s="2" t="s">
        <v>21</v>
      </c>
      <c r="B1018" s="33" t="s">
        <v>78</v>
      </c>
      <c r="C1018" s="33" t="s">
        <v>108</v>
      </c>
      <c r="D1018" s="33" t="s">
        <v>88</v>
      </c>
      <c r="E1018" s="33" t="s">
        <v>777</v>
      </c>
      <c r="F1018" s="33" t="s">
        <v>211</v>
      </c>
      <c r="G1018" s="33"/>
      <c r="H1018" s="24">
        <v>7242.2</v>
      </c>
      <c r="I1018" s="24">
        <v>0</v>
      </c>
      <c r="J1018" s="24">
        <v>0</v>
      </c>
    </row>
    <row r="1019" spans="1:10" x14ac:dyDescent="0.2">
      <c r="A1019" s="2" t="s">
        <v>21</v>
      </c>
      <c r="B1019" s="33" t="s">
        <v>78</v>
      </c>
      <c r="C1019" s="33" t="s">
        <v>108</v>
      </c>
      <c r="D1019" s="33" t="s">
        <v>88</v>
      </c>
      <c r="E1019" s="33" t="s">
        <v>777</v>
      </c>
      <c r="F1019" s="33" t="s">
        <v>211</v>
      </c>
      <c r="G1019" s="33" t="s">
        <v>220</v>
      </c>
      <c r="H1019" s="24">
        <v>90757.8</v>
      </c>
      <c r="I1019" s="24">
        <v>0</v>
      </c>
      <c r="J1019" s="24">
        <v>0</v>
      </c>
    </row>
    <row r="1020" spans="1:10" ht="22.5" x14ac:dyDescent="0.2">
      <c r="A1020" s="2" t="s">
        <v>782</v>
      </c>
      <c r="B1020" s="33" t="s">
        <v>78</v>
      </c>
      <c r="C1020" s="33" t="s">
        <v>108</v>
      </c>
      <c r="D1020" s="33" t="s">
        <v>88</v>
      </c>
      <c r="E1020" s="33" t="s">
        <v>778</v>
      </c>
      <c r="F1020" s="33"/>
      <c r="G1020" s="33"/>
      <c r="H1020" s="24">
        <f>H1021+H1022</f>
        <v>4330620</v>
      </c>
      <c r="I1020" s="24">
        <f>I1021+I1022</f>
        <v>0</v>
      </c>
      <c r="J1020" s="24">
        <f>J1021+J1022</f>
        <v>0</v>
      </c>
    </row>
    <row r="1021" spans="1:10" x14ac:dyDescent="0.2">
      <c r="A1021" s="2" t="s">
        <v>21</v>
      </c>
      <c r="B1021" s="33" t="s">
        <v>78</v>
      </c>
      <c r="C1021" s="33" t="s">
        <v>108</v>
      </c>
      <c r="D1021" s="33" t="s">
        <v>88</v>
      </c>
      <c r="E1021" s="33" t="s">
        <v>778</v>
      </c>
      <c r="F1021" s="33" t="s">
        <v>211</v>
      </c>
      <c r="G1021" s="33"/>
      <c r="H1021" s="24">
        <v>320032.82</v>
      </c>
      <c r="I1021" s="24">
        <v>0</v>
      </c>
      <c r="J1021" s="24">
        <v>0</v>
      </c>
    </row>
    <row r="1022" spans="1:10" x14ac:dyDescent="0.2">
      <c r="A1022" s="2" t="s">
        <v>21</v>
      </c>
      <c r="B1022" s="33" t="s">
        <v>78</v>
      </c>
      <c r="C1022" s="33" t="s">
        <v>108</v>
      </c>
      <c r="D1022" s="33" t="s">
        <v>88</v>
      </c>
      <c r="E1022" s="33" t="s">
        <v>778</v>
      </c>
      <c r="F1022" s="33" t="s">
        <v>211</v>
      </c>
      <c r="G1022" s="33" t="s">
        <v>220</v>
      </c>
      <c r="H1022" s="24">
        <v>4010587.18</v>
      </c>
      <c r="I1022" s="24">
        <v>0</v>
      </c>
      <c r="J1022" s="24">
        <v>0</v>
      </c>
    </row>
    <row r="1023" spans="1:10" x14ac:dyDescent="0.2">
      <c r="A1023" s="2" t="s">
        <v>783</v>
      </c>
      <c r="B1023" s="33" t="s">
        <v>78</v>
      </c>
      <c r="C1023" s="33" t="s">
        <v>108</v>
      </c>
      <c r="D1023" s="33" t="s">
        <v>88</v>
      </c>
      <c r="E1023" s="33" t="s">
        <v>779</v>
      </c>
      <c r="F1023" s="33"/>
      <c r="G1023" s="33"/>
      <c r="H1023" s="24">
        <f>H1024+H1025</f>
        <v>421169</v>
      </c>
      <c r="I1023" s="24">
        <f>I1024+I1025</f>
        <v>0</v>
      </c>
      <c r="J1023" s="24">
        <f>J1024+J1025</f>
        <v>0</v>
      </c>
    </row>
    <row r="1024" spans="1:10" x14ac:dyDescent="0.2">
      <c r="A1024" s="2" t="s">
        <v>21</v>
      </c>
      <c r="B1024" s="33" t="s">
        <v>78</v>
      </c>
      <c r="C1024" s="33" t="s">
        <v>108</v>
      </c>
      <c r="D1024" s="33" t="s">
        <v>88</v>
      </c>
      <c r="E1024" s="33" t="s">
        <v>779</v>
      </c>
      <c r="F1024" s="33" t="s">
        <v>211</v>
      </c>
      <c r="G1024" s="33"/>
      <c r="H1024" s="24">
        <v>31124.39</v>
      </c>
      <c r="I1024" s="24">
        <v>0</v>
      </c>
      <c r="J1024" s="24">
        <v>0</v>
      </c>
    </row>
    <row r="1025" spans="1:31" x14ac:dyDescent="0.2">
      <c r="A1025" s="2" t="s">
        <v>21</v>
      </c>
      <c r="B1025" s="33" t="s">
        <v>78</v>
      </c>
      <c r="C1025" s="33" t="s">
        <v>108</v>
      </c>
      <c r="D1025" s="33" t="s">
        <v>88</v>
      </c>
      <c r="E1025" s="33" t="s">
        <v>779</v>
      </c>
      <c r="F1025" s="33" t="s">
        <v>211</v>
      </c>
      <c r="G1025" s="33" t="s">
        <v>220</v>
      </c>
      <c r="H1025" s="24">
        <v>390044.61</v>
      </c>
      <c r="I1025" s="24">
        <v>0</v>
      </c>
      <c r="J1025" s="24">
        <v>0</v>
      </c>
    </row>
    <row r="1026" spans="1:31" ht="22.5" x14ac:dyDescent="0.2">
      <c r="A1026" s="2" t="s">
        <v>784</v>
      </c>
      <c r="B1026" s="33" t="s">
        <v>78</v>
      </c>
      <c r="C1026" s="33" t="s">
        <v>108</v>
      </c>
      <c r="D1026" s="33" t="s">
        <v>88</v>
      </c>
      <c r="E1026" s="33" t="s">
        <v>780</v>
      </c>
      <c r="F1026" s="33"/>
      <c r="G1026" s="33"/>
      <c r="H1026" s="24">
        <f t="shared" ref="H1026:AE1026" si="85">H1027+H1028</f>
        <v>4575024</v>
      </c>
      <c r="I1026" s="24">
        <f t="shared" si="85"/>
        <v>0</v>
      </c>
      <c r="J1026" s="24">
        <f t="shared" si="85"/>
        <v>0</v>
      </c>
      <c r="K1026" s="24">
        <f t="shared" si="85"/>
        <v>0</v>
      </c>
      <c r="L1026" s="24">
        <f t="shared" si="85"/>
        <v>0</v>
      </c>
      <c r="M1026" s="24">
        <f t="shared" si="85"/>
        <v>0</v>
      </c>
      <c r="N1026" s="24">
        <f t="shared" si="85"/>
        <v>0</v>
      </c>
      <c r="O1026" s="24">
        <f t="shared" si="85"/>
        <v>0</v>
      </c>
      <c r="P1026" s="24">
        <f t="shared" si="85"/>
        <v>0</v>
      </c>
      <c r="Q1026" s="24">
        <f t="shared" si="85"/>
        <v>0</v>
      </c>
      <c r="R1026" s="24">
        <f t="shared" si="85"/>
        <v>0</v>
      </c>
      <c r="S1026" s="24">
        <f t="shared" si="85"/>
        <v>0</v>
      </c>
      <c r="T1026" s="24">
        <f t="shared" si="85"/>
        <v>0</v>
      </c>
      <c r="U1026" s="24">
        <f t="shared" si="85"/>
        <v>0</v>
      </c>
      <c r="V1026" s="24">
        <f t="shared" si="85"/>
        <v>0</v>
      </c>
      <c r="W1026" s="24">
        <f t="shared" si="85"/>
        <v>0</v>
      </c>
      <c r="X1026" s="24">
        <f t="shared" si="85"/>
        <v>0</v>
      </c>
      <c r="Y1026" s="24">
        <f t="shared" si="85"/>
        <v>0</v>
      </c>
      <c r="Z1026" s="24">
        <f t="shared" si="85"/>
        <v>0</v>
      </c>
      <c r="AA1026" s="24">
        <f t="shared" si="85"/>
        <v>0</v>
      </c>
      <c r="AB1026" s="24">
        <f t="shared" si="85"/>
        <v>0</v>
      </c>
      <c r="AC1026" s="24">
        <f t="shared" si="85"/>
        <v>0</v>
      </c>
      <c r="AD1026" s="24">
        <f t="shared" si="85"/>
        <v>0</v>
      </c>
      <c r="AE1026" s="24">
        <f t="shared" si="85"/>
        <v>0</v>
      </c>
    </row>
    <row r="1027" spans="1:31" x14ac:dyDescent="0.2">
      <c r="A1027" s="2" t="s">
        <v>21</v>
      </c>
      <c r="B1027" s="33" t="s">
        <v>78</v>
      </c>
      <c r="C1027" s="33" t="s">
        <v>108</v>
      </c>
      <c r="D1027" s="33" t="s">
        <v>88</v>
      </c>
      <c r="E1027" s="33" t="s">
        <v>780</v>
      </c>
      <c r="F1027" s="33" t="s">
        <v>211</v>
      </c>
      <c r="G1027" s="33"/>
      <c r="H1027" s="24">
        <v>338094.27</v>
      </c>
      <c r="I1027" s="24">
        <v>0</v>
      </c>
      <c r="J1027" s="24">
        <v>0</v>
      </c>
    </row>
    <row r="1028" spans="1:31" x14ac:dyDescent="0.2">
      <c r="A1028" s="2" t="s">
        <v>21</v>
      </c>
      <c r="B1028" s="33" t="s">
        <v>78</v>
      </c>
      <c r="C1028" s="33" t="s">
        <v>108</v>
      </c>
      <c r="D1028" s="33" t="s">
        <v>88</v>
      </c>
      <c r="E1028" s="33" t="s">
        <v>780</v>
      </c>
      <c r="F1028" s="33" t="s">
        <v>211</v>
      </c>
      <c r="G1028" s="33" t="s">
        <v>220</v>
      </c>
      <c r="H1028" s="24">
        <v>4236929.7300000004</v>
      </c>
      <c r="I1028" s="24">
        <v>0</v>
      </c>
      <c r="J1028" s="24">
        <v>0</v>
      </c>
    </row>
    <row r="1029" spans="1:31" x14ac:dyDescent="0.2">
      <c r="A1029" s="1" t="s">
        <v>541</v>
      </c>
      <c r="B1029" s="33" t="s">
        <v>78</v>
      </c>
      <c r="C1029" s="33" t="s">
        <v>114</v>
      </c>
      <c r="D1029" s="33" t="s">
        <v>86</v>
      </c>
      <c r="E1029" s="33"/>
      <c r="F1029" s="33"/>
      <c r="G1029" s="33"/>
      <c r="H1029" s="25">
        <f t="shared" ref="H1029:J1031" si="86">H1030</f>
        <v>4602020</v>
      </c>
      <c r="I1029" s="25">
        <f t="shared" si="86"/>
        <v>0</v>
      </c>
      <c r="J1029" s="25">
        <f t="shared" si="86"/>
        <v>0</v>
      </c>
    </row>
    <row r="1030" spans="1:31" x14ac:dyDescent="0.2">
      <c r="A1030" s="2" t="s">
        <v>115</v>
      </c>
      <c r="B1030" s="33" t="s">
        <v>78</v>
      </c>
      <c r="C1030" s="33" t="s">
        <v>114</v>
      </c>
      <c r="D1030" s="33" t="s">
        <v>108</v>
      </c>
      <c r="E1030" s="33"/>
      <c r="F1030" s="33"/>
      <c r="G1030" s="33"/>
      <c r="H1030" s="24">
        <f t="shared" si="86"/>
        <v>4602020</v>
      </c>
      <c r="I1030" s="24">
        <f t="shared" si="86"/>
        <v>0</v>
      </c>
      <c r="J1030" s="24">
        <f t="shared" si="86"/>
        <v>0</v>
      </c>
    </row>
    <row r="1031" spans="1:31" ht="22.5" x14ac:dyDescent="0.2">
      <c r="A1031" s="19" t="s">
        <v>642</v>
      </c>
      <c r="B1031" s="33" t="s">
        <v>78</v>
      </c>
      <c r="C1031" s="33" t="s">
        <v>114</v>
      </c>
      <c r="D1031" s="33" t="s">
        <v>108</v>
      </c>
      <c r="E1031" s="33" t="s">
        <v>440</v>
      </c>
      <c r="F1031" s="33"/>
      <c r="G1031" s="33"/>
      <c r="H1031" s="24">
        <f t="shared" si="86"/>
        <v>4602020</v>
      </c>
      <c r="I1031" s="24">
        <f t="shared" si="86"/>
        <v>0</v>
      </c>
      <c r="J1031" s="24">
        <f t="shared" si="86"/>
        <v>0</v>
      </c>
      <c r="K1031" s="24">
        <f t="shared" ref="K1031:AE1031" si="87">K1032</f>
        <v>0</v>
      </c>
      <c r="L1031" s="24">
        <f t="shared" si="87"/>
        <v>0</v>
      </c>
      <c r="M1031" s="24">
        <f t="shared" si="87"/>
        <v>0</v>
      </c>
      <c r="N1031" s="24">
        <f t="shared" si="87"/>
        <v>0</v>
      </c>
      <c r="O1031" s="24">
        <f t="shared" si="87"/>
        <v>0</v>
      </c>
      <c r="P1031" s="24">
        <f t="shared" si="87"/>
        <v>0</v>
      </c>
      <c r="Q1031" s="24">
        <f t="shared" si="87"/>
        <v>0</v>
      </c>
      <c r="R1031" s="24">
        <f t="shared" si="87"/>
        <v>0</v>
      </c>
      <c r="S1031" s="24">
        <f t="shared" si="87"/>
        <v>0</v>
      </c>
      <c r="T1031" s="24">
        <f t="shared" si="87"/>
        <v>0</v>
      </c>
      <c r="U1031" s="24">
        <f t="shared" si="87"/>
        <v>0</v>
      </c>
      <c r="V1031" s="24">
        <f t="shared" si="87"/>
        <v>0</v>
      </c>
      <c r="W1031" s="24">
        <f t="shared" si="87"/>
        <v>0</v>
      </c>
      <c r="X1031" s="24">
        <f t="shared" si="87"/>
        <v>0</v>
      </c>
      <c r="Y1031" s="24">
        <f t="shared" si="87"/>
        <v>0</v>
      </c>
      <c r="Z1031" s="24">
        <f t="shared" si="87"/>
        <v>0</v>
      </c>
      <c r="AA1031" s="24">
        <f t="shared" si="87"/>
        <v>0</v>
      </c>
      <c r="AB1031" s="24">
        <f t="shared" si="87"/>
        <v>0</v>
      </c>
      <c r="AC1031" s="24">
        <f t="shared" si="87"/>
        <v>0</v>
      </c>
      <c r="AD1031" s="24">
        <f t="shared" si="87"/>
        <v>0</v>
      </c>
      <c r="AE1031" s="24">
        <f t="shared" si="87"/>
        <v>0</v>
      </c>
    </row>
    <row r="1032" spans="1:31" ht="22.5" x14ac:dyDescent="0.2">
      <c r="A1032" s="19" t="s">
        <v>58</v>
      </c>
      <c r="B1032" s="33" t="s">
        <v>78</v>
      </c>
      <c r="C1032" s="33" t="s">
        <v>114</v>
      </c>
      <c r="D1032" s="33" t="s">
        <v>108</v>
      </c>
      <c r="E1032" s="33" t="s">
        <v>543</v>
      </c>
      <c r="F1032" s="33"/>
      <c r="G1032" s="33"/>
      <c r="H1032" s="24">
        <f>H1033+H1035</f>
        <v>4602020</v>
      </c>
      <c r="I1032" s="24">
        <f>I1033+I1035</f>
        <v>0</v>
      </c>
      <c r="J1032" s="24">
        <f>J1033+J1035</f>
        <v>0</v>
      </c>
    </row>
    <row r="1033" spans="1:31" x14ac:dyDescent="0.2">
      <c r="A1033" s="9" t="s">
        <v>441</v>
      </c>
      <c r="B1033" s="33" t="s">
        <v>78</v>
      </c>
      <c r="C1033" s="33" t="s">
        <v>114</v>
      </c>
      <c r="D1033" s="33" t="s">
        <v>108</v>
      </c>
      <c r="E1033" s="33" t="s">
        <v>544</v>
      </c>
      <c r="F1033" s="33"/>
      <c r="G1033" s="33"/>
      <c r="H1033" s="24">
        <f>SUM(H1034:H1034)</f>
        <v>1000000</v>
      </c>
      <c r="I1033" s="24">
        <f>SUM(I1034:I1034)</f>
        <v>0</v>
      </c>
      <c r="J1033" s="24">
        <f>SUM(J1034:J1034)</f>
        <v>0</v>
      </c>
    </row>
    <row r="1034" spans="1:31" x14ac:dyDescent="0.2">
      <c r="A1034" s="1" t="s">
        <v>21</v>
      </c>
      <c r="B1034" s="33" t="s">
        <v>78</v>
      </c>
      <c r="C1034" s="33" t="s">
        <v>114</v>
      </c>
      <c r="D1034" s="33" t="s">
        <v>108</v>
      </c>
      <c r="E1034" s="33" t="s">
        <v>544</v>
      </c>
      <c r="F1034" s="33" t="s">
        <v>211</v>
      </c>
      <c r="G1034" s="33"/>
      <c r="H1034" s="24">
        <v>1000000</v>
      </c>
      <c r="I1034" s="24">
        <v>0</v>
      </c>
      <c r="J1034" s="24">
        <v>0</v>
      </c>
    </row>
    <row r="1035" spans="1:31" x14ac:dyDescent="0.2">
      <c r="A1035" s="1" t="s">
        <v>21</v>
      </c>
      <c r="B1035" s="33" t="s">
        <v>78</v>
      </c>
      <c r="C1035" s="33" t="s">
        <v>114</v>
      </c>
      <c r="D1035" s="33" t="s">
        <v>108</v>
      </c>
      <c r="E1035" s="33" t="s">
        <v>544</v>
      </c>
      <c r="F1035" s="33" t="s">
        <v>211</v>
      </c>
      <c r="G1035" s="33" t="s">
        <v>220</v>
      </c>
      <c r="H1035" s="24">
        <v>3602020</v>
      </c>
      <c r="I1035" s="24">
        <v>0</v>
      </c>
      <c r="J1035" s="24">
        <v>0</v>
      </c>
    </row>
    <row r="1036" spans="1:31" ht="22.5" x14ac:dyDescent="0.2">
      <c r="A1036" s="1" t="s">
        <v>542</v>
      </c>
      <c r="B1036" s="33" t="s">
        <v>78</v>
      </c>
      <c r="C1036" s="33" t="s">
        <v>173</v>
      </c>
      <c r="D1036" s="33" t="s">
        <v>86</v>
      </c>
      <c r="E1036" s="33"/>
      <c r="F1036" s="33"/>
      <c r="G1036" s="33"/>
      <c r="H1036" s="24">
        <f>H1037+H1041</f>
        <v>61366053.329999998</v>
      </c>
      <c r="I1036" s="24">
        <f>I1037+I1041</f>
        <v>43783800</v>
      </c>
      <c r="J1036" s="24">
        <f>J1037+J1041</f>
        <v>43783800</v>
      </c>
    </row>
    <row r="1037" spans="1:31" ht="22.5" x14ac:dyDescent="0.2">
      <c r="A1037" s="1" t="s">
        <v>16</v>
      </c>
      <c r="B1037" s="33" t="s">
        <v>78</v>
      </c>
      <c r="C1037" s="33" t="s">
        <v>173</v>
      </c>
      <c r="D1037" s="33" t="s">
        <v>85</v>
      </c>
      <c r="E1037" s="33"/>
      <c r="F1037" s="33"/>
      <c r="G1037" s="33"/>
      <c r="H1037" s="24">
        <f t="shared" ref="H1037:J1039" si="88">H1038</f>
        <v>54729800</v>
      </c>
      <c r="I1037" s="24">
        <f t="shared" si="88"/>
        <v>43783800</v>
      </c>
      <c r="J1037" s="24">
        <f t="shared" si="88"/>
        <v>43783800</v>
      </c>
    </row>
    <row r="1038" spans="1:31" x14ac:dyDescent="0.2">
      <c r="A1038" s="18" t="s">
        <v>3</v>
      </c>
      <c r="B1038" s="33" t="s">
        <v>78</v>
      </c>
      <c r="C1038" s="33" t="s">
        <v>173</v>
      </c>
      <c r="D1038" s="33" t="s">
        <v>85</v>
      </c>
      <c r="E1038" s="33" t="s">
        <v>0</v>
      </c>
      <c r="F1038" s="33"/>
      <c r="G1038" s="33"/>
      <c r="H1038" s="24">
        <f t="shared" si="88"/>
        <v>54729800</v>
      </c>
      <c r="I1038" s="24">
        <f t="shared" si="88"/>
        <v>43783800</v>
      </c>
      <c r="J1038" s="24">
        <f t="shared" si="88"/>
        <v>43783800</v>
      </c>
    </row>
    <row r="1039" spans="1:31" ht="22.5" x14ac:dyDescent="0.2">
      <c r="A1039" s="1" t="s">
        <v>637</v>
      </c>
      <c r="B1039" s="33" t="s">
        <v>78</v>
      </c>
      <c r="C1039" s="33" t="s">
        <v>173</v>
      </c>
      <c r="D1039" s="33" t="s">
        <v>85</v>
      </c>
      <c r="E1039" s="33" t="s">
        <v>677</v>
      </c>
      <c r="F1039" s="33"/>
      <c r="G1039" s="33"/>
      <c r="H1039" s="24">
        <f t="shared" si="88"/>
        <v>54729800</v>
      </c>
      <c r="I1039" s="24">
        <f t="shared" si="88"/>
        <v>43783800</v>
      </c>
      <c r="J1039" s="24">
        <f t="shared" si="88"/>
        <v>43783800</v>
      </c>
    </row>
    <row r="1040" spans="1:31" x14ac:dyDescent="0.2">
      <c r="A1040" s="1" t="s">
        <v>175</v>
      </c>
      <c r="B1040" s="33" t="s">
        <v>78</v>
      </c>
      <c r="C1040" s="33" t="s">
        <v>173</v>
      </c>
      <c r="D1040" s="33" t="s">
        <v>85</v>
      </c>
      <c r="E1040" s="33" t="s">
        <v>677</v>
      </c>
      <c r="F1040" s="33" t="s">
        <v>174</v>
      </c>
      <c r="G1040" s="33" t="s">
        <v>220</v>
      </c>
      <c r="H1040" s="25">
        <v>54729800</v>
      </c>
      <c r="I1040" s="25">
        <v>43783800</v>
      </c>
      <c r="J1040" s="25">
        <v>43783800</v>
      </c>
    </row>
    <row r="1041" spans="1:10" x14ac:dyDescent="0.2">
      <c r="A1041" s="9" t="s">
        <v>699</v>
      </c>
      <c r="B1041" s="36" t="s">
        <v>78</v>
      </c>
      <c r="C1041" s="36" t="s">
        <v>173</v>
      </c>
      <c r="D1041" s="36" t="s">
        <v>88</v>
      </c>
      <c r="E1041" s="33"/>
      <c r="F1041" s="33"/>
      <c r="G1041" s="33"/>
      <c r="H1041" s="25">
        <f>H1042+H1044</f>
        <v>6636253.3300000001</v>
      </c>
      <c r="I1041" s="25">
        <f>I1042+I1044</f>
        <v>0</v>
      </c>
      <c r="J1041" s="25">
        <f>J1042+J1044</f>
        <v>0</v>
      </c>
    </row>
    <row r="1042" spans="1:10" x14ac:dyDescent="0.2">
      <c r="A1042" s="9" t="s">
        <v>702</v>
      </c>
      <c r="B1042" s="36" t="s">
        <v>78</v>
      </c>
      <c r="C1042" s="36" t="s">
        <v>173</v>
      </c>
      <c r="D1042" s="36" t="s">
        <v>88</v>
      </c>
      <c r="E1042" s="36" t="s">
        <v>701</v>
      </c>
      <c r="F1042" s="36" t="s">
        <v>700</v>
      </c>
      <c r="G1042" s="33"/>
      <c r="H1042" s="25">
        <f>H1043</f>
        <v>5636253.3300000001</v>
      </c>
      <c r="I1042" s="25">
        <f>I1043</f>
        <v>0</v>
      </c>
      <c r="J1042" s="25">
        <f>J1043</f>
        <v>0</v>
      </c>
    </row>
    <row r="1043" spans="1:10" x14ac:dyDescent="0.2">
      <c r="A1043" s="9" t="s">
        <v>699</v>
      </c>
      <c r="B1043" s="36" t="s">
        <v>78</v>
      </c>
      <c r="C1043" s="36" t="s">
        <v>173</v>
      </c>
      <c r="D1043" s="36" t="s">
        <v>88</v>
      </c>
      <c r="E1043" s="36" t="s">
        <v>701</v>
      </c>
      <c r="F1043" s="36" t="s">
        <v>700</v>
      </c>
      <c r="G1043" s="36"/>
      <c r="H1043" s="25">
        <v>5636253.3300000001</v>
      </c>
      <c r="I1043" s="25">
        <v>0</v>
      </c>
      <c r="J1043" s="25">
        <v>0</v>
      </c>
    </row>
    <row r="1044" spans="1:10" x14ac:dyDescent="0.2">
      <c r="A1044" s="9" t="s">
        <v>699</v>
      </c>
      <c r="B1044" s="36" t="s">
        <v>78</v>
      </c>
      <c r="C1044" s="36" t="s">
        <v>173</v>
      </c>
      <c r="D1044" s="36" t="s">
        <v>88</v>
      </c>
      <c r="E1044" s="36" t="s">
        <v>701</v>
      </c>
      <c r="F1044" s="36" t="s">
        <v>700</v>
      </c>
      <c r="G1044" s="36" t="s">
        <v>220</v>
      </c>
      <c r="H1044" s="25">
        <v>1000000</v>
      </c>
      <c r="I1044" s="25">
        <v>0</v>
      </c>
      <c r="J1044" s="25">
        <v>0</v>
      </c>
    </row>
    <row r="1045" spans="1:10" x14ac:dyDescent="0.2">
      <c r="B1045" s="6"/>
      <c r="C1045" s="6"/>
      <c r="D1045" s="6"/>
      <c r="E1045" s="6"/>
      <c r="F1045" s="6"/>
      <c r="G1045" s="6"/>
      <c r="H1045" s="23"/>
      <c r="I1045" s="23"/>
      <c r="J1045" s="23"/>
    </row>
  </sheetData>
  <mergeCells count="22">
    <mergeCell ref="C16:E16"/>
    <mergeCell ref="H1:J1"/>
    <mergeCell ref="B1:F1"/>
    <mergeCell ref="B4:F4"/>
    <mergeCell ref="B5:F5"/>
    <mergeCell ref="E8:F8"/>
    <mergeCell ref="H5:J5"/>
    <mergeCell ref="B9:F9"/>
    <mergeCell ref="H4:J4"/>
    <mergeCell ref="H3:J3"/>
    <mergeCell ref="E2:J2"/>
    <mergeCell ref="H9:J9"/>
    <mergeCell ref="I8:J8"/>
    <mergeCell ref="A15:J15"/>
    <mergeCell ref="B10:F10"/>
    <mergeCell ref="A11:F11"/>
    <mergeCell ref="A12:F12"/>
    <mergeCell ref="A13:F13"/>
    <mergeCell ref="H10:J10"/>
    <mergeCell ref="H11:J11"/>
    <mergeCell ref="G12:J12"/>
    <mergeCell ref="G13:J13"/>
  </mergeCells>
  <phoneticPr fontId="4" type="noConversion"/>
  <pageMargins left="0.59055118110236227" right="0.23622047244094491" top="0.39370078740157483" bottom="0.39370078740157483" header="0.19685039370078741" footer="0.19685039370078741"/>
  <pageSetup paperSize="9" scale="60" fitToWidth="0" fitToHeight="15" orientation="portrait" r:id="rId1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</vt:lpstr>
      <vt:lpstr>'2021'!BFT_Print_Titles</vt:lpstr>
      <vt:lpstr>'2021'!Заголовки_для_печати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Галина Михайловна</cp:lastModifiedBy>
  <cp:lastPrinted>2021-06-09T10:41:58Z</cp:lastPrinted>
  <dcterms:created xsi:type="dcterms:W3CDTF">1996-10-08T23:32:33Z</dcterms:created>
  <dcterms:modified xsi:type="dcterms:W3CDTF">2021-06-18T05:47:51Z</dcterms:modified>
</cp:coreProperties>
</file>