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ригиналы решений\бюджет\"/>
    </mc:Choice>
  </mc:AlternateContent>
  <bookViews>
    <workbookView xWindow="0" yWindow="0" windowWidth="28800" windowHeight="11745"/>
  </bookViews>
  <sheets>
    <sheet name="2021" sheetId="21" r:id="rId1"/>
  </sheets>
  <definedNames>
    <definedName name="_xlnm._FilterDatabase" localSheetId="0" hidden="1">'2021'!$A$19:$AF$1085</definedName>
    <definedName name="BFT_Print_Titles" localSheetId="0">'2021'!$18:$19</definedName>
    <definedName name="_xlnm.Print_Titles" localSheetId="0">'2021'!$18:$19</definedName>
  </definedNames>
  <calcPr calcId="162913"/>
</workbook>
</file>

<file path=xl/calcChain.xml><?xml version="1.0" encoding="utf-8"?>
<calcChain xmlns="http://schemas.openxmlformats.org/spreadsheetml/2006/main">
  <c r="K873" i="21" l="1"/>
  <c r="L873" i="21"/>
  <c r="M873" i="21"/>
  <c r="N873" i="21"/>
  <c r="O873" i="21"/>
  <c r="P873" i="21"/>
  <c r="Q873" i="21"/>
  <c r="R873" i="21"/>
  <c r="S873" i="21"/>
  <c r="T873" i="21"/>
  <c r="U873" i="21"/>
  <c r="V873" i="21"/>
  <c r="W873" i="21"/>
  <c r="X873" i="21"/>
  <c r="Y873" i="21"/>
  <c r="Z873" i="21"/>
  <c r="AA873" i="21"/>
  <c r="AB873" i="21"/>
  <c r="AC873" i="21"/>
  <c r="AD873" i="21"/>
  <c r="AE873" i="21"/>
  <c r="J985" i="21"/>
  <c r="I985" i="21"/>
  <c r="H985" i="21"/>
  <c r="I963" i="21"/>
  <c r="I962" i="21" s="1"/>
  <c r="J963" i="21"/>
  <c r="J962" i="21" s="1"/>
  <c r="H963" i="21"/>
  <c r="H962" i="21" s="1"/>
  <c r="I943" i="21"/>
  <c r="J943" i="21"/>
  <c r="H943" i="21"/>
  <c r="I1035" i="21"/>
  <c r="J1035" i="21"/>
  <c r="H1035" i="21"/>
  <c r="J1037" i="21"/>
  <c r="I1037" i="21"/>
  <c r="H1037" i="21"/>
  <c r="I1015" i="21"/>
  <c r="J1015" i="21"/>
  <c r="H1015" i="21"/>
  <c r="H770" i="21" l="1"/>
  <c r="H749" i="21"/>
  <c r="H656" i="21"/>
  <c r="I821" i="21"/>
  <c r="J821" i="21"/>
  <c r="H821" i="21"/>
  <c r="I804" i="21"/>
  <c r="J804" i="21"/>
  <c r="H804" i="21"/>
  <c r="I652" i="21" l="1"/>
  <c r="J652" i="21"/>
  <c r="H652" i="21"/>
  <c r="I626" i="21"/>
  <c r="I625" i="21" s="1"/>
  <c r="I624" i="21" s="1"/>
  <c r="J626" i="21"/>
  <c r="J625" i="21" s="1"/>
  <c r="J624" i="21" s="1"/>
  <c r="K626" i="21"/>
  <c r="L626" i="21"/>
  <c r="M626" i="21"/>
  <c r="N626" i="21"/>
  <c r="O626" i="21"/>
  <c r="P626" i="21"/>
  <c r="Q626" i="21"/>
  <c r="R626" i="21"/>
  <c r="S626" i="21"/>
  <c r="T626" i="21"/>
  <c r="U626" i="21"/>
  <c r="V626" i="21"/>
  <c r="W626" i="21"/>
  <c r="X626" i="21"/>
  <c r="Y626" i="21"/>
  <c r="Z626" i="21"/>
  <c r="AA626" i="21"/>
  <c r="AB626" i="21"/>
  <c r="AC626" i="21"/>
  <c r="AD626" i="21"/>
  <c r="AE626" i="21"/>
  <c r="H626" i="21"/>
  <c r="H625" i="21" s="1"/>
  <c r="H624" i="21" s="1"/>
  <c r="I616" i="21"/>
  <c r="J616" i="21"/>
  <c r="H616" i="21"/>
  <c r="I612" i="21"/>
  <c r="J612" i="21"/>
  <c r="H612" i="21"/>
  <c r="I606" i="21"/>
  <c r="J606" i="21"/>
  <c r="H606" i="21"/>
  <c r="I522" i="21"/>
  <c r="J522" i="21"/>
  <c r="K522" i="21"/>
  <c r="L522" i="21"/>
  <c r="M522" i="21"/>
  <c r="N522" i="21"/>
  <c r="O522" i="21"/>
  <c r="P522" i="21"/>
  <c r="Q522" i="21"/>
  <c r="R522" i="21"/>
  <c r="S522" i="21"/>
  <c r="T522" i="21"/>
  <c r="U522" i="21"/>
  <c r="V522" i="21"/>
  <c r="W522" i="21"/>
  <c r="X522" i="21"/>
  <c r="Y522" i="21"/>
  <c r="Z522" i="21"/>
  <c r="AA522" i="21"/>
  <c r="AB522" i="21"/>
  <c r="AC522" i="21"/>
  <c r="AD522" i="21"/>
  <c r="AE522" i="21"/>
  <c r="H522" i="21"/>
  <c r="I458" i="21"/>
  <c r="J458" i="21"/>
  <c r="I483" i="21"/>
  <c r="J483" i="21"/>
  <c r="H483" i="21"/>
  <c r="I477" i="21"/>
  <c r="J477" i="21"/>
  <c r="H477" i="21"/>
  <c r="I472" i="21"/>
  <c r="J472" i="21"/>
  <c r="H472" i="21"/>
  <c r="I470" i="21"/>
  <c r="J470" i="21"/>
  <c r="H470" i="21"/>
  <c r="I446" i="21"/>
  <c r="J446" i="21"/>
  <c r="H446" i="21"/>
  <c r="I273" i="21"/>
  <c r="J273" i="21"/>
  <c r="H273" i="21"/>
  <c r="K273" i="21"/>
  <c r="L273" i="21"/>
  <c r="M273" i="21"/>
  <c r="N273" i="21"/>
  <c r="O273" i="21"/>
  <c r="P273" i="21"/>
  <c r="Q273" i="21"/>
  <c r="R273" i="21"/>
  <c r="S273" i="21"/>
  <c r="T273" i="21"/>
  <c r="U273" i="21"/>
  <c r="V273" i="21"/>
  <c r="W273" i="21"/>
  <c r="X273" i="21"/>
  <c r="Y273" i="21"/>
  <c r="Z273" i="21"/>
  <c r="AA273" i="21"/>
  <c r="AB273" i="21"/>
  <c r="AC273" i="21"/>
  <c r="AD273" i="21"/>
  <c r="AE273" i="21"/>
  <c r="I223" i="21"/>
  <c r="J223" i="21"/>
  <c r="H223" i="21"/>
  <c r="I215" i="21"/>
  <c r="J215" i="21"/>
  <c r="H215" i="21"/>
  <c r="I205" i="21"/>
  <c r="J205" i="21"/>
  <c r="H205" i="21"/>
  <c r="I191" i="21"/>
  <c r="J191" i="21"/>
  <c r="K190" i="21"/>
  <c r="L190" i="21"/>
  <c r="M190" i="21"/>
  <c r="N190" i="21"/>
  <c r="O190" i="21"/>
  <c r="P190" i="21"/>
  <c r="Q190" i="21"/>
  <c r="R190" i="21"/>
  <c r="S190" i="21"/>
  <c r="T190" i="21"/>
  <c r="U190" i="21"/>
  <c r="V190" i="21"/>
  <c r="W190" i="21"/>
  <c r="X190" i="21"/>
  <c r="Y190" i="21"/>
  <c r="Z190" i="21"/>
  <c r="AA190" i="21"/>
  <c r="AB190" i="21"/>
  <c r="AC190" i="21"/>
  <c r="AD190" i="21"/>
  <c r="AE190" i="21"/>
  <c r="H191" i="21"/>
  <c r="I112" i="21"/>
  <c r="J112" i="21"/>
  <c r="H112" i="21"/>
  <c r="I76" i="21"/>
  <c r="J76" i="21"/>
  <c r="H76" i="21"/>
  <c r="K1067" i="21"/>
  <c r="L1067" i="21"/>
  <c r="M1067" i="21"/>
  <c r="N1067" i="21"/>
  <c r="O1067" i="21"/>
  <c r="P1067" i="21"/>
  <c r="Q1067" i="21"/>
  <c r="R1067" i="21"/>
  <c r="S1067" i="21"/>
  <c r="T1067" i="21"/>
  <c r="U1067" i="21"/>
  <c r="V1067" i="21"/>
  <c r="W1067" i="21"/>
  <c r="X1067" i="21"/>
  <c r="Y1067" i="21"/>
  <c r="Z1067" i="21"/>
  <c r="AA1067" i="21"/>
  <c r="AB1067" i="21"/>
  <c r="AC1067" i="21"/>
  <c r="AD1067" i="21"/>
  <c r="AE1067" i="21"/>
  <c r="H968" i="21"/>
  <c r="K854" i="21"/>
  <c r="L854" i="21"/>
  <c r="M854" i="21"/>
  <c r="N854" i="21"/>
  <c r="O854" i="21"/>
  <c r="P854" i="21"/>
  <c r="Q854" i="21"/>
  <c r="R854" i="21"/>
  <c r="S854" i="21"/>
  <c r="T854" i="21"/>
  <c r="U854" i="21"/>
  <c r="V854" i="21"/>
  <c r="W854" i="21"/>
  <c r="X854" i="21"/>
  <c r="Y854" i="21"/>
  <c r="Z854" i="21"/>
  <c r="AA854" i="21"/>
  <c r="AB854" i="21"/>
  <c r="AC854" i="21"/>
  <c r="AD854" i="21"/>
  <c r="AE854" i="21"/>
  <c r="K676" i="21"/>
  <c r="L676" i="21"/>
  <c r="M676" i="21"/>
  <c r="N676" i="21"/>
  <c r="O676" i="21"/>
  <c r="P676" i="21"/>
  <c r="Q676" i="21"/>
  <c r="R676" i="21"/>
  <c r="S676" i="21"/>
  <c r="T676" i="21"/>
  <c r="U676" i="21"/>
  <c r="V676" i="21"/>
  <c r="W676" i="21"/>
  <c r="X676" i="21"/>
  <c r="Y676" i="21"/>
  <c r="Z676" i="21"/>
  <c r="AA676" i="21"/>
  <c r="AB676" i="21"/>
  <c r="AC676" i="21"/>
  <c r="AD676" i="21"/>
  <c r="AE676" i="21"/>
  <c r="K664" i="21"/>
  <c r="L664" i="21"/>
  <c r="M664" i="21"/>
  <c r="N664" i="21"/>
  <c r="O664" i="21"/>
  <c r="P664" i="21"/>
  <c r="Q664" i="21"/>
  <c r="R664" i="21"/>
  <c r="S664" i="21"/>
  <c r="T664" i="21"/>
  <c r="U664" i="21"/>
  <c r="V664" i="21"/>
  <c r="W664" i="21"/>
  <c r="X664" i="21"/>
  <c r="Y664" i="21"/>
  <c r="Z664" i="21"/>
  <c r="AA664" i="21"/>
  <c r="AB664" i="21"/>
  <c r="AC664" i="21"/>
  <c r="AD664" i="21"/>
  <c r="AE664" i="21"/>
  <c r="I650" i="21"/>
  <c r="I468" i="21" s="1"/>
  <c r="I648" i="21" s="1"/>
  <c r="J650" i="21"/>
  <c r="J468" i="21" s="1"/>
  <c r="J648" i="21" s="1"/>
  <c r="H650" i="21"/>
  <c r="K648" i="21"/>
  <c r="L648" i="21"/>
  <c r="M648" i="21"/>
  <c r="N648" i="21"/>
  <c r="O648" i="21"/>
  <c r="P648" i="21"/>
  <c r="Q648" i="21"/>
  <c r="R648" i="21"/>
  <c r="S648" i="21"/>
  <c r="T648" i="21"/>
  <c r="U648" i="21"/>
  <c r="V648" i="21"/>
  <c r="W648" i="21"/>
  <c r="X648" i="21"/>
  <c r="Y648" i="21"/>
  <c r="Z648" i="21"/>
  <c r="AA648" i="21"/>
  <c r="AB648" i="21"/>
  <c r="AC648" i="21"/>
  <c r="AD648" i="21"/>
  <c r="AE648" i="21"/>
  <c r="K520" i="21"/>
  <c r="L520" i="21"/>
  <c r="M520" i="21"/>
  <c r="N520" i="21"/>
  <c r="O520" i="21"/>
  <c r="P520" i="21"/>
  <c r="Q520" i="21"/>
  <c r="R520" i="21"/>
  <c r="S520" i="21"/>
  <c r="T520" i="21"/>
  <c r="U520" i="21"/>
  <c r="V520" i="21"/>
  <c r="W520" i="21"/>
  <c r="X520" i="21"/>
  <c r="Y520" i="21"/>
  <c r="Z520" i="21"/>
  <c r="AA520" i="21"/>
  <c r="AB520" i="21"/>
  <c r="AC520" i="21"/>
  <c r="AD520" i="21"/>
  <c r="AE520" i="21"/>
  <c r="K204" i="21"/>
  <c r="L204" i="21"/>
  <c r="M204" i="21"/>
  <c r="N204" i="21"/>
  <c r="O204" i="21"/>
  <c r="P204" i="21"/>
  <c r="Q204" i="21"/>
  <c r="R204" i="21"/>
  <c r="S204" i="21"/>
  <c r="T204" i="21"/>
  <c r="U204" i="21"/>
  <c r="V204" i="21"/>
  <c r="W204" i="21"/>
  <c r="X204" i="21"/>
  <c r="Y204" i="21"/>
  <c r="Z204" i="21"/>
  <c r="AA204" i="21"/>
  <c r="AB204" i="21"/>
  <c r="AC204" i="21"/>
  <c r="AD204" i="21"/>
  <c r="AE204" i="21"/>
  <c r="K1072" i="21"/>
  <c r="L1072" i="21"/>
  <c r="M1072" i="21"/>
  <c r="N1072" i="21"/>
  <c r="O1072" i="21"/>
  <c r="P1072" i="21"/>
  <c r="Q1072" i="21"/>
  <c r="R1072" i="21"/>
  <c r="S1072" i="21"/>
  <c r="T1072" i="21"/>
  <c r="U1072" i="21"/>
  <c r="V1072" i="21"/>
  <c r="W1072" i="21"/>
  <c r="X1072" i="21"/>
  <c r="Y1072" i="21"/>
  <c r="Z1072" i="21"/>
  <c r="AA1072" i="21"/>
  <c r="AB1072" i="21"/>
  <c r="AC1072" i="21"/>
  <c r="AD1072" i="21"/>
  <c r="AE1072" i="21"/>
  <c r="H468" i="21" l="1"/>
  <c r="H648" i="21" s="1"/>
  <c r="I487" i="21"/>
  <c r="J487" i="21"/>
  <c r="H487" i="21"/>
  <c r="J679" i="21"/>
  <c r="J677" i="21" s="1"/>
  <c r="J676" i="21" s="1"/>
  <c r="I679" i="21"/>
  <c r="I677" i="21" s="1"/>
  <c r="I676" i="21" s="1"/>
  <c r="H679" i="21"/>
  <c r="H677" i="21" s="1"/>
  <c r="K852" i="21"/>
  <c r="L852" i="21"/>
  <c r="M852" i="21"/>
  <c r="N852" i="21"/>
  <c r="O852" i="21"/>
  <c r="P852" i="21"/>
  <c r="Q852" i="21"/>
  <c r="R852" i="21"/>
  <c r="S852" i="21"/>
  <c r="T852" i="21"/>
  <c r="U852" i="21"/>
  <c r="V852" i="21"/>
  <c r="W852" i="21"/>
  <c r="X852" i="21"/>
  <c r="Y852" i="21"/>
  <c r="Z852" i="21"/>
  <c r="AA852" i="21"/>
  <c r="AB852" i="21"/>
  <c r="AC852" i="21"/>
  <c r="AD852" i="21"/>
  <c r="AE852" i="21"/>
  <c r="J486" i="21" l="1"/>
  <c r="I486" i="21"/>
  <c r="H486" i="21"/>
  <c r="H676" i="21"/>
  <c r="K818" i="21"/>
  <c r="L818" i="21"/>
  <c r="M818" i="21"/>
  <c r="N818" i="21"/>
  <c r="O818" i="21"/>
  <c r="P818" i="21"/>
  <c r="Q818" i="21"/>
  <c r="R818" i="21"/>
  <c r="S818" i="21"/>
  <c r="T818" i="21"/>
  <c r="U818" i="21"/>
  <c r="V818" i="21"/>
  <c r="W818" i="21"/>
  <c r="X818" i="21"/>
  <c r="Y818" i="21"/>
  <c r="Z818" i="21"/>
  <c r="AA818" i="21"/>
  <c r="AB818" i="21"/>
  <c r="AC818" i="21"/>
  <c r="AD818" i="21"/>
  <c r="AE818" i="21"/>
  <c r="K749" i="21"/>
  <c r="L749" i="21"/>
  <c r="M749" i="21"/>
  <c r="N749" i="21"/>
  <c r="O749" i="21"/>
  <c r="P749" i="21"/>
  <c r="Q749" i="21"/>
  <c r="R749" i="21"/>
  <c r="S749" i="21"/>
  <c r="T749" i="21"/>
  <c r="U749" i="21"/>
  <c r="V749" i="21"/>
  <c r="W749" i="21"/>
  <c r="X749" i="21"/>
  <c r="Y749" i="21"/>
  <c r="Z749" i="21"/>
  <c r="AA749" i="21"/>
  <c r="AB749" i="21"/>
  <c r="AC749" i="21"/>
  <c r="AD749" i="21"/>
  <c r="AE749" i="21"/>
  <c r="I707" i="21"/>
  <c r="K612" i="21"/>
  <c r="L612" i="21"/>
  <c r="M612" i="21"/>
  <c r="N612" i="21"/>
  <c r="O612" i="21"/>
  <c r="P612" i="21"/>
  <c r="Q612" i="21"/>
  <c r="R612" i="21"/>
  <c r="S612" i="21"/>
  <c r="T612" i="21"/>
  <c r="U612" i="21"/>
  <c r="V612" i="21"/>
  <c r="W612" i="21"/>
  <c r="X612" i="21"/>
  <c r="Y612" i="21"/>
  <c r="Z612" i="21"/>
  <c r="AA612" i="21"/>
  <c r="AB612" i="21"/>
  <c r="AC612" i="21"/>
  <c r="AD612" i="21"/>
  <c r="AE612" i="21"/>
  <c r="K429" i="21" l="1"/>
  <c r="L429" i="21"/>
  <c r="M429" i="21"/>
  <c r="N429" i="21"/>
  <c r="O429" i="21"/>
  <c r="P429" i="21"/>
  <c r="Q429" i="21"/>
  <c r="R429" i="21"/>
  <c r="S429" i="21"/>
  <c r="T429" i="21"/>
  <c r="U429" i="21"/>
  <c r="V429" i="21"/>
  <c r="W429" i="21"/>
  <c r="X429" i="21"/>
  <c r="Y429" i="21"/>
  <c r="Z429" i="21"/>
  <c r="AA429" i="21"/>
  <c r="AB429" i="21"/>
  <c r="AC429" i="21"/>
  <c r="AD429" i="21"/>
  <c r="AE429" i="21"/>
  <c r="K499" i="21"/>
  <c r="L499" i="21"/>
  <c r="M499" i="21"/>
  <c r="N499" i="21"/>
  <c r="O499" i="21"/>
  <c r="P499" i="21"/>
  <c r="Q499" i="21"/>
  <c r="R499" i="21"/>
  <c r="S499" i="21"/>
  <c r="T499" i="21"/>
  <c r="U499" i="21"/>
  <c r="V499" i="21"/>
  <c r="W499" i="21"/>
  <c r="X499" i="21"/>
  <c r="Y499" i="21"/>
  <c r="Z499" i="21"/>
  <c r="AA499" i="21"/>
  <c r="AB499" i="21"/>
  <c r="AC499" i="21"/>
  <c r="AD499" i="21"/>
  <c r="AE499" i="21"/>
  <c r="K161" i="21"/>
  <c r="L161" i="21"/>
  <c r="M161" i="21"/>
  <c r="N161" i="21"/>
  <c r="O161" i="21"/>
  <c r="P161" i="21"/>
  <c r="Q161" i="21"/>
  <c r="R161" i="21"/>
  <c r="S161" i="21"/>
  <c r="T161" i="21"/>
  <c r="U161" i="21"/>
  <c r="V161" i="21"/>
  <c r="W161" i="21"/>
  <c r="X161" i="21"/>
  <c r="Y161" i="21"/>
  <c r="Z161" i="21"/>
  <c r="AA161" i="21"/>
  <c r="AB161" i="21"/>
  <c r="AC161" i="21"/>
  <c r="AD161" i="21"/>
  <c r="AE161" i="21"/>
  <c r="K110" i="21"/>
  <c r="L110" i="21"/>
  <c r="M110" i="21"/>
  <c r="N110" i="21"/>
  <c r="O110" i="21"/>
  <c r="P110" i="21"/>
  <c r="Q110" i="21"/>
  <c r="R110" i="21"/>
  <c r="S110" i="21"/>
  <c r="T110" i="21"/>
  <c r="U110" i="21"/>
  <c r="V110" i="21"/>
  <c r="W110" i="21"/>
  <c r="X110" i="21"/>
  <c r="Y110" i="21"/>
  <c r="Z110" i="21"/>
  <c r="AA110" i="21"/>
  <c r="AB110" i="21"/>
  <c r="AC110" i="21"/>
  <c r="AD110" i="21"/>
  <c r="AE110" i="21"/>
  <c r="K105" i="21"/>
  <c r="K587" i="21" s="1"/>
  <c r="L105" i="21"/>
  <c r="L587" i="21" s="1"/>
  <c r="M105" i="21"/>
  <c r="M587" i="21" s="1"/>
  <c r="N105" i="21"/>
  <c r="N587" i="21" s="1"/>
  <c r="O105" i="21"/>
  <c r="O587" i="21" s="1"/>
  <c r="P105" i="21"/>
  <c r="P587" i="21" s="1"/>
  <c r="Q105" i="21"/>
  <c r="Q587" i="21" s="1"/>
  <c r="R105" i="21"/>
  <c r="R587" i="21" s="1"/>
  <c r="S105" i="21"/>
  <c r="S587" i="21" s="1"/>
  <c r="T105" i="21"/>
  <c r="T587" i="21" s="1"/>
  <c r="U105" i="21"/>
  <c r="U587" i="21" s="1"/>
  <c r="V105" i="21"/>
  <c r="V587" i="21" s="1"/>
  <c r="W105" i="21"/>
  <c r="W587" i="21" s="1"/>
  <c r="X105" i="21"/>
  <c r="X587" i="21" s="1"/>
  <c r="Y105" i="21"/>
  <c r="Y587" i="21" s="1"/>
  <c r="Z105" i="21"/>
  <c r="Z587" i="21" s="1"/>
  <c r="AA105" i="21"/>
  <c r="AA587" i="21" s="1"/>
  <c r="AB105" i="21"/>
  <c r="AB587" i="21" s="1"/>
  <c r="AC105" i="21"/>
  <c r="AC587" i="21" s="1"/>
  <c r="AD105" i="21"/>
  <c r="AD587" i="21" s="1"/>
  <c r="AE105" i="21"/>
  <c r="AE587" i="21" s="1"/>
  <c r="K74" i="21"/>
  <c r="L74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Z74" i="21"/>
  <c r="AA74" i="21"/>
  <c r="AB74" i="21"/>
  <c r="AC74" i="21"/>
  <c r="AD74" i="21"/>
  <c r="AE74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Z35" i="21"/>
  <c r="AA35" i="21"/>
  <c r="AB35" i="21"/>
  <c r="AC35" i="21"/>
  <c r="AD35" i="21"/>
  <c r="AE35" i="21"/>
  <c r="K385" i="21"/>
  <c r="L385" i="21"/>
  <c r="M385" i="21"/>
  <c r="N385" i="21"/>
  <c r="O385" i="21"/>
  <c r="P385" i="21"/>
  <c r="Q385" i="21"/>
  <c r="R385" i="21"/>
  <c r="S385" i="21"/>
  <c r="T385" i="21"/>
  <c r="U385" i="21"/>
  <c r="V385" i="21"/>
  <c r="W385" i="21"/>
  <c r="X385" i="21"/>
  <c r="Y385" i="21"/>
  <c r="Z385" i="21"/>
  <c r="AA385" i="21"/>
  <c r="AB385" i="21"/>
  <c r="AC385" i="21"/>
  <c r="AD385" i="21"/>
  <c r="AE385" i="21"/>
  <c r="K99" i="21" l="1"/>
  <c r="K38" i="21" s="1"/>
  <c r="L99" i="21"/>
  <c r="L38" i="21" s="1"/>
  <c r="M99" i="21"/>
  <c r="M38" i="21" s="1"/>
  <c r="N99" i="21"/>
  <c r="N38" i="21" s="1"/>
  <c r="O99" i="21"/>
  <c r="O38" i="21" s="1"/>
  <c r="P99" i="21"/>
  <c r="P38" i="21" s="1"/>
  <c r="Q99" i="21"/>
  <c r="Q38" i="21" s="1"/>
  <c r="R99" i="21"/>
  <c r="R38" i="21" s="1"/>
  <c r="S99" i="21"/>
  <c r="S38" i="21" s="1"/>
  <c r="T99" i="21"/>
  <c r="T38" i="21" s="1"/>
  <c r="U99" i="21"/>
  <c r="U38" i="21" s="1"/>
  <c r="V99" i="21"/>
  <c r="V38" i="21" s="1"/>
  <c r="W99" i="21"/>
  <c r="W38" i="21" s="1"/>
  <c r="X99" i="21"/>
  <c r="X38" i="21" s="1"/>
  <c r="Y99" i="21"/>
  <c r="Y38" i="21" s="1"/>
  <c r="Z99" i="21"/>
  <c r="Z38" i="21" s="1"/>
  <c r="AA99" i="21"/>
  <c r="AA38" i="21" s="1"/>
  <c r="AB99" i="21"/>
  <c r="AB38" i="21" s="1"/>
  <c r="AC99" i="21"/>
  <c r="AC38" i="21" s="1"/>
  <c r="AD99" i="21"/>
  <c r="AD38" i="21" s="1"/>
  <c r="AE99" i="21"/>
  <c r="AE38" i="21" s="1"/>
  <c r="K791" i="21"/>
  <c r="L791" i="21"/>
  <c r="M791" i="21"/>
  <c r="N791" i="21"/>
  <c r="O791" i="21"/>
  <c r="P791" i="21"/>
  <c r="Q791" i="21"/>
  <c r="R791" i="21"/>
  <c r="S791" i="21"/>
  <c r="T791" i="21"/>
  <c r="U791" i="21"/>
  <c r="V791" i="21"/>
  <c r="W791" i="21"/>
  <c r="X791" i="21"/>
  <c r="Y791" i="21"/>
  <c r="Z791" i="21"/>
  <c r="AA791" i="21"/>
  <c r="AB791" i="21"/>
  <c r="AC791" i="21"/>
  <c r="AD791" i="21"/>
  <c r="AE791" i="21"/>
  <c r="K611" i="21"/>
  <c r="L611" i="21"/>
  <c r="M611" i="21"/>
  <c r="N611" i="21"/>
  <c r="O611" i="21"/>
  <c r="P611" i="21"/>
  <c r="Q611" i="21"/>
  <c r="R611" i="21"/>
  <c r="S611" i="21"/>
  <c r="T611" i="21"/>
  <c r="U611" i="21"/>
  <c r="V611" i="21"/>
  <c r="W611" i="21"/>
  <c r="X611" i="21"/>
  <c r="Y611" i="21"/>
  <c r="Z611" i="21"/>
  <c r="AA611" i="21"/>
  <c r="AB611" i="21"/>
  <c r="AC611" i="21"/>
  <c r="AD611" i="21"/>
  <c r="AE611" i="21"/>
  <c r="I1025" i="21"/>
  <c r="J1025" i="21" l="1"/>
  <c r="J588" i="21"/>
  <c r="I588" i="21"/>
  <c r="H312" i="21"/>
  <c r="H1027" i="21"/>
  <c r="H719" i="21"/>
  <c r="H1058" i="21" l="1"/>
  <c r="H161" i="21" s="1"/>
  <c r="J1058" i="21"/>
  <c r="J161" i="21" s="1"/>
  <c r="J166" i="21" s="1"/>
  <c r="I1058" i="21"/>
  <c r="I161" i="21" s="1"/>
  <c r="I166" i="21" s="1"/>
  <c r="H166" i="21" l="1"/>
  <c r="H245" i="21" s="1"/>
  <c r="H243" i="21" s="1"/>
  <c r="H208" i="21"/>
  <c r="H210" i="21" s="1"/>
  <c r="H186" i="21" s="1"/>
  <c r="H184" i="21" s="1"/>
  <c r="H1033" i="21" l="1"/>
  <c r="H1032" i="21" s="1"/>
  <c r="I995" i="21" l="1"/>
  <c r="I857" i="21" s="1"/>
  <c r="I318" i="21" l="1"/>
  <c r="I322" i="21" s="1"/>
  <c r="I664" i="21" s="1"/>
  <c r="I621" i="21" s="1"/>
  <c r="I737" i="21" s="1"/>
  <c r="I581" i="21" s="1"/>
  <c r="I1033" i="21" l="1"/>
  <c r="I1032" i="21" s="1"/>
  <c r="J1033" i="21" l="1"/>
  <c r="J1032" i="21" s="1"/>
  <c r="H491" i="21" l="1"/>
  <c r="J491" i="21"/>
  <c r="I296" i="21" l="1"/>
  <c r="J296" i="21"/>
  <c r="H59" i="21" l="1"/>
  <c r="J433" i="21" l="1"/>
  <c r="J246" i="21"/>
  <c r="J245" i="21" s="1"/>
  <c r="I246" i="21"/>
  <c r="I245" i="21" s="1"/>
  <c r="J243" i="21" l="1"/>
  <c r="J208" i="21" s="1"/>
  <c r="J210" i="21" s="1"/>
  <c r="J186" i="21" s="1"/>
  <c r="J184" i="21" s="1"/>
  <c r="I243" i="21"/>
  <c r="I208" i="21" s="1"/>
  <c r="I210" i="21" s="1"/>
  <c r="I186" i="21" s="1"/>
  <c r="I184" i="21" s="1"/>
  <c r="H881" i="21" l="1"/>
  <c r="J995" i="21"/>
  <c r="J857" i="21" s="1"/>
  <c r="J318" i="21" s="1"/>
  <c r="J322" i="21" s="1"/>
  <c r="J664" i="21" s="1"/>
  <c r="J621" i="21" s="1"/>
  <c r="J737" i="21" s="1"/>
  <c r="J581" i="21" s="1"/>
  <c r="J565" i="21" s="1"/>
  <c r="J103" i="21" s="1"/>
  <c r="J87" i="21" s="1"/>
  <c r="H995" i="21"/>
  <c r="H857" i="21" s="1"/>
  <c r="H318" i="21" s="1"/>
  <c r="H322" i="21" s="1"/>
  <c r="H664" i="21" s="1"/>
  <c r="H621" i="21" s="1"/>
  <c r="H737" i="21" s="1"/>
  <c r="H581" i="21" s="1"/>
  <c r="H565" i="21" s="1"/>
  <c r="H103" i="21" s="1"/>
  <c r="H87" i="21" s="1"/>
  <c r="I881" i="21"/>
  <c r="J881" i="21"/>
  <c r="I394" i="21"/>
  <c r="J394" i="21"/>
  <c r="H394" i="21"/>
  <c r="H85" i="21"/>
  <c r="H145" i="21"/>
  <c r="H420" i="21" s="1"/>
  <c r="H559" i="21"/>
  <c r="H309" i="21" s="1"/>
  <c r="H311" i="21" s="1"/>
  <c r="J559" i="21"/>
  <c r="J309" i="21" s="1"/>
  <c r="J311" i="21" s="1"/>
  <c r="J145" i="21"/>
  <c r="J420" i="21" s="1"/>
  <c r="J85" i="21"/>
  <c r="I565" i="21"/>
  <c r="I103" i="21" s="1"/>
  <c r="I87" i="21" s="1"/>
  <c r="I559" i="21"/>
  <c r="I309" i="21" s="1"/>
  <c r="I311" i="21" s="1"/>
  <c r="I145" i="21"/>
  <c r="I420" i="21" s="1"/>
  <c r="I85" i="21"/>
  <c r="I298" i="21" s="1"/>
  <c r="I830" i="21" l="1"/>
  <c r="I69" i="21" s="1"/>
  <c r="H978" i="21"/>
  <c r="H906" i="21" s="1"/>
  <c r="J978" i="21"/>
  <c r="H941" i="21"/>
  <c r="H940" i="21" s="1"/>
  <c r="J298" i="21"/>
  <c r="H298" i="21"/>
  <c r="J941" i="21"/>
  <c r="J940" i="21" s="1"/>
  <c r="I978" i="21"/>
  <c r="I941" i="21"/>
  <c r="I940" i="21" s="1"/>
  <c r="H830" i="21" l="1"/>
  <c r="H69" i="21" s="1"/>
  <c r="I906" i="21"/>
  <c r="J906" i="21"/>
  <c r="J69" i="21"/>
  <c r="J830" i="21"/>
  <c r="J38" i="21" l="1"/>
  <c r="J120" i="21" s="1"/>
  <c r="J136" i="21"/>
  <c r="I136" i="21"/>
  <c r="I281" i="21" s="1"/>
  <c r="J513" i="21"/>
  <c r="J93" i="21" s="1"/>
  <c r="J114" i="21" s="1"/>
  <c r="J156" i="21" s="1"/>
  <c r="J133" i="21" s="1"/>
  <c r="J180" i="21" s="1"/>
  <c r="H120" i="21"/>
  <c r="H93" i="21"/>
  <c r="H114" i="21" s="1"/>
  <c r="H156" i="21" s="1"/>
  <c r="H133" i="21" s="1"/>
  <c r="H180" i="21" s="1"/>
  <c r="H513" i="21"/>
  <c r="I93" i="21"/>
  <c r="I114" i="21" s="1"/>
  <c r="I156" i="21" s="1"/>
  <c r="I133" i="21" s="1"/>
  <c r="I180" i="21" s="1"/>
  <c r="I513" i="21"/>
  <c r="H136" i="21"/>
  <c r="H281" i="21" s="1"/>
  <c r="I38" i="21" l="1"/>
  <c r="I120" i="21" s="1"/>
  <c r="I285" i="21"/>
  <c r="I1074" i="21" s="1"/>
  <c r="I490" i="21" s="1"/>
  <c r="I494" i="21" s="1"/>
  <c r="I48" i="21" s="1"/>
  <c r="I951" i="21" s="1"/>
  <c r="J281" i="21"/>
  <c r="J285" i="21" s="1"/>
  <c r="J1074" i="21" s="1"/>
  <c r="J490" i="21" s="1"/>
  <c r="J494" i="21" s="1"/>
  <c r="J48" i="21" s="1"/>
  <c r="J951" i="21" s="1"/>
  <c r="H285" i="21"/>
  <c r="H1074" i="21" s="1"/>
  <c r="H490" i="21" s="1"/>
  <c r="H494" i="21" s="1"/>
  <c r="H48" i="21" s="1"/>
  <c r="H951" i="21" s="1"/>
  <c r="J875" i="21" l="1"/>
  <c r="I572" i="21"/>
  <c r="H572" i="21"/>
  <c r="J308" i="21"/>
  <c r="J324" i="21" l="1"/>
  <c r="J936" i="21" s="1"/>
  <c r="J874" i="21"/>
  <c r="J284" i="21" s="1"/>
  <c r="I875" i="21"/>
  <c r="I878" i="21"/>
  <c r="H875" i="21"/>
  <c r="H878" i="21"/>
  <c r="I324" i="21" l="1"/>
  <c r="I936" i="21" s="1"/>
  <c r="I874" i="21"/>
  <c r="I284" i="21" s="1"/>
  <c r="H324" i="21"/>
  <c r="H936" i="21" s="1"/>
  <c r="H874" i="21"/>
  <c r="H284" i="21" s="1"/>
  <c r="J430" i="21"/>
  <c r="J576" i="21" l="1"/>
  <c r="J579" i="21"/>
  <c r="I430" i="21"/>
  <c r="H579" i="21" l="1"/>
  <c r="H576" i="21" s="1"/>
  <c r="J854" i="21"/>
  <c r="J784" i="21" s="1"/>
  <c r="J973" i="21" s="1"/>
  <c r="J718" i="21" s="1"/>
  <c r="J720" i="21" s="1"/>
  <c r="J418" i="21" s="1"/>
  <c r="J425" i="21" s="1"/>
  <c r="J415" i="21" s="1"/>
  <c r="J765" i="21" s="1"/>
  <c r="J328" i="21"/>
  <c r="I576" i="21"/>
  <c r="I579" i="21"/>
  <c r="J755" i="21" l="1"/>
  <c r="J334" i="21" s="1"/>
  <c r="J331" i="21" s="1"/>
  <c r="J860" i="21" s="1"/>
  <c r="J355" i="21" s="1"/>
  <c r="J764" i="21"/>
  <c r="H328" i="21"/>
  <c r="H854" i="21" s="1"/>
  <c r="H784" i="21" s="1"/>
  <c r="H973" i="21" s="1"/>
  <c r="H718" i="21" s="1"/>
  <c r="H720" i="21" s="1"/>
  <c r="H418" i="21" s="1"/>
  <c r="H425" i="21" s="1"/>
  <c r="H415" i="21" s="1"/>
  <c r="H765" i="21" s="1"/>
  <c r="H755" i="21" s="1"/>
  <c r="H334" i="21" s="1"/>
  <c r="H331" i="21" s="1"/>
  <c r="H860" i="21" s="1"/>
  <c r="H355" i="21" s="1"/>
  <c r="J639" i="21"/>
  <c r="J635" i="21" s="1"/>
  <c r="J692" i="21" s="1"/>
  <c r="J749" i="21"/>
  <c r="I854" i="21"/>
  <c r="I784" i="21" s="1"/>
  <c r="I973" i="21" s="1"/>
  <c r="I718" i="21" s="1"/>
  <c r="I720" i="21" s="1"/>
  <c r="I418" i="21" s="1"/>
  <c r="I425" i="21" s="1"/>
  <c r="I415" i="21" s="1"/>
  <c r="I765" i="21" s="1"/>
  <c r="I755" i="21" s="1"/>
  <c r="I334" i="21" s="1"/>
  <c r="I331" i="21" s="1"/>
  <c r="I860" i="21" s="1"/>
  <c r="I355" i="21" s="1"/>
  <c r="I328" i="21"/>
  <c r="J154" i="21" l="1"/>
  <c r="J354" i="21"/>
  <c r="H154" i="21"/>
  <c r="H354" i="21"/>
  <c r="I154" i="21"/>
  <c r="I354" i="21"/>
  <c r="J682" i="21"/>
  <c r="J744" i="21" s="1"/>
  <c r="J743" i="21" s="1"/>
  <c r="H639" i="21"/>
  <c r="H635" i="21" s="1"/>
  <c r="H692" i="21" s="1"/>
  <c r="I639" i="21"/>
  <c r="I635" i="21" s="1"/>
  <c r="I692" i="21" s="1"/>
  <c r="I749" i="21"/>
  <c r="H744" i="21" l="1"/>
  <c r="H682" i="21"/>
  <c r="I744" i="21"/>
  <c r="I682" i="21"/>
  <c r="J912" i="21" l="1"/>
  <c r="J732" i="21"/>
  <c r="J194" i="21" s="1"/>
  <c r="J196" i="21" s="1"/>
  <c r="J1048" i="21"/>
  <c r="J496" i="21" s="1"/>
  <c r="H732" i="21" l="1"/>
  <c r="H194" i="21" s="1"/>
  <c r="H196" i="21" s="1"/>
  <c r="H1048" i="21"/>
  <c r="H496" i="21" s="1"/>
  <c r="H912" i="21"/>
  <c r="I732" i="21"/>
  <c r="I194" i="21" s="1"/>
  <c r="I196" i="21" s="1"/>
  <c r="I1048" i="21"/>
  <c r="I496" i="21" s="1"/>
  <c r="I912" i="21"/>
  <c r="H193" i="21" l="1"/>
  <c r="H489" i="21" l="1"/>
  <c r="H190" i="21"/>
  <c r="H57" i="21"/>
  <c r="H207" i="21" l="1"/>
  <c r="H204" i="21" s="1"/>
  <c r="H203" i="21" s="1"/>
  <c r="J68" i="21"/>
  <c r="J853" i="21" s="1"/>
  <c r="H68" i="21" l="1"/>
  <c r="H853" i="21" s="1"/>
  <c r="I68" i="21"/>
  <c r="I853" i="21" s="1"/>
  <c r="J917" i="21" l="1"/>
  <c r="J819" i="21" s="1"/>
  <c r="J797" i="21" s="1"/>
  <c r="J793" i="21" l="1"/>
  <c r="J789" i="21" s="1"/>
  <c r="J796" i="21"/>
  <c r="I917" i="21"/>
  <c r="I819" i="21" s="1"/>
  <c r="I797" i="21" s="1"/>
  <c r="H917" i="21"/>
  <c r="H819" i="21" s="1"/>
  <c r="H797" i="21" s="1"/>
  <c r="H793" i="21" s="1"/>
  <c r="H789" i="21" s="1"/>
  <c r="H654" i="21" s="1"/>
  <c r="H540" i="21" l="1"/>
  <c r="H301" i="21" s="1"/>
  <c r="H304" i="21" s="1"/>
  <c r="H279" i="21" s="1"/>
  <c r="H66" i="21" s="1"/>
  <c r="H63" i="21" s="1"/>
  <c r="H62" i="21" s="1"/>
  <c r="J654" i="21"/>
  <c r="J788" i="21"/>
  <c r="I793" i="21"/>
  <c r="I789" i="21" s="1"/>
  <c r="I654" i="21" s="1"/>
  <c r="I796" i="21"/>
  <c r="H380" i="21"/>
  <c r="H376" i="21" s="1"/>
  <c r="I540" i="21" l="1"/>
  <c r="I301" i="21" s="1"/>
  <c r="I304" i="21" s="1"/>
  <c r="I279" i="21" s="1"/>
  <c r="I66" i="21" s="1"/>
  <c r="I63" i="21" s="1"/>
  <c r="I62" i="21" s="1"/>
  <c r="J540" i="21"/>
  <c r="J539" i="21" s="1"/>
  <c r="I380" i="21"/>
  <c r="I376" i="21" s="1"/>
  <c r="H824" i="21"/>
  <c r="H374" i="21"/>
  <c r="J301" i="21"/>
  <c r="J304" i="21" s="1"/>
  <c r="J279" i="21" s="1"/>
  <c r="J66" i="21" s="1"/>
  <c r="J63" i="21" s="1"/>
  <c r="J35" i="21"/>
  <c r="J850" i="21" s="1"/>
  <c r="I824" i="21" l="1"/>
  <c r="I374" i="21"/>
  <c r="J380" i="21"/>
  <c r="J376" i="21" s="1"/>
  <c r="J62" i="21"/>
  <c r="H827" i="21"/>
  <c r="H629" i="21" s="1"/>
  <c r="H823" i="21"/>
  <c r="J902" i="21"/>
  <c r="J896" i="21" s="1"/>
  <c r="J846" i="21"/>
  <c r="I35" i="21"/>
  <c r="I850" i="21" s="1"/>
  <c r="H35" i="21"/>
  <c r="H850" i="21" s="1"/>
  <c r="I827" i="21" l="1"/>
  <c r="I629" i="21" s="1"/>
  <c r="I823" i="21"/>
  <c r="J824" i="21"/>
  <c r="J374" i="21"/>
  <c r="H217" i="21"/>
  <c r="H628" i="21"/>
  <c r="J842" i="21"/>
  <c r="J899" i="21" s="1"/>
  <c r="I902" i="21"/>
  <c r="I896" i="21" s="1"/>
  <c r="I846" i="21"/>
  <c r="H902" i="21"/>
  <c r="H896" i="21" s="1"/>
  <c r="H846" i="21"/>
  <c r="H516" i="21" l="1"/>
  <c r="H938" i="21" s="1"/>
  <c r="H360" i="21" s="1"/>
  <c r="H214" i="21"/>
  <c r="I217" i="21"/>
  <c r="I628" i="21"/>
  <c r="J827" i="21"/>
  <c r="J629" i="21" s="1"/>
  <c r="J823" i="21"/>
  <c r="J378" i="21"/>
  <c r="J373" i="21" s="1"/>
  <c r="I842" i="21"/>
  <c r="I899" i="21" s="1"/>
  <c r="H842" i="21"/>
  <c r="H899" i="21" s="1"/>
  <c r="H515" i="21" l="1"/>
  <c r="H1057" i="21" s="1"/>
  <c r="I516" i="21"/>
  <c r="I938" i="21" s="1"/>
  <c r="I360" i="21" s="1"/>
  <c r="I214" i="21"/>
  <c r="J217" i="21"/>
  <c r="J628" i="21"/>
  <c r="I378" i="21"/>
  <c r="H378" i="21"/>
  <c r="J516" i="21" l="1"/>
  <c r="J938" i="21" s="1"/>
  <c r="J360" i="21" s="1"/>
  <c r="J214" i="21"/>
  <c r="I515" i="21"/>
  <c r="I1057" i="21" s="1"/>
  <c r="I373" i="21"/>
  <c r="H373" i="21"/>
  <c r="J152" i="21"/>
  <c r="J151" i="21" s="1"/>
  <c r="J150" i="21" s="1"/>
  <c r="J529" i="21"/>
  <c r="J521" i="21" s="1"/>
  <c r="J520" i="21" s="1"/>
  <c r="J436" i="21"/>
  <c r="J435" i="21" s="1"/>
  <c r="J450" i="21"/>
  <c r="J449" i="21" s="1"/>
  <c r="J489" i="21"/>
  <c r="J465" i="21"/>
  <c r="J463" i="21"/>
  <c r="J460" i="21"/>
  <c r="J500" i="21"/>
  <c r="J504" i="21"/>
  <c r="J474" i="21"/>
  <c r="J480" i="21"/>
  <c r="J909" i="21"/>
  <c r="J837" i="21"/>
  <c r="J544" i="21"/>
  <c r="J543" i="21" s="1"/>
  <c r="J542" i="21" s="1"/>
  <c r="J1080" i="21"/>
  <c r="J1079" i="21" s="1"/>
  <c r="J1078" i="21" s="1"/>
  <c r="J123" i="21"/>
  <c r="J119" i="21" s="1"/>
  <c r="J118" i="21" s="1"/>
  <c r="I221" i="21"/>
  <c r="I220" i="21" s="1"/>
  <c r="I207" i="21"/>
  <c r="I348" i="21"/>
  <c r="I347" i="21" s="1"/>
  <c r="I346" i="21" s="1"/>
  <c r="I345" i="21" s="1"/>
  <c r="I353" i="21"/>
  <c r="I359" i="21"/>
  <c r="I362" i="21"/>
  <c r="I371" i="21"/>
  <c r="I393" i="21"/>
  <c r="I392" i="21" s="1"/>
  <c r="I391" i="21" s="1"/>
  <c r="I386" i="21"/>
  <c r="I388" i="21"/>
  <c r="I164" i="21"/>
  <c r="I169" i="21"/>
  <c r="I339" i="21"/>
  <c r="I341" i="21"/>
  <c r="I200" i="21"/>
  <c r="I199" i="21" s="1"/>
  <c r="H221" i="21"/>
  <c r="H220" i="21" s="1"/>
  <c r="H348" i="21"/>
  <c r="H347" i="21" s="1"/>
  <c r="H346" i="21" s="1"/>
  <c r="H345" i="21" s="1"/>
  <c r="H353" i="21"/>
  <c r="H359" i="21"/>
  <c r="H362" i="21"/>
  <c r="H371" i="21"/>
  <c r="H393" i="21"/>
  <c r="H392" i="21" s="1"/>
  <c r="H391" i="21" s="1"/>
  <c r="H386" i="21"/>
  <c r="H388" i="21"/>
  <c r="H164" i="21"/>
  <c r="H169" i="21"/>
  <c r="H339" i="21"/>
  <c r="H341" i="21"/>
  <c r="H200" i="21"/>
  <c r="H199" i="21" s="1"/>
  <c r="J1083" i="21"/>
  <c r="J1082" i="21" s="1"/>
  <c r="J852" i="21"/>
  <c r="I1080" i="21"/>
  <c r="I1079" i="21" s="1"/>
  <c r="I1078" i="21" s="1"/>
  <c r="I1083" i="21"/>
  <c r="I1082" i="21" s="1"/>
  <c r="I852" i="21"/>
  <c r="J826" i="21"/>
  <c r="J818" i="21" s="1"/>
  <c r="J770" i="21"/>
  <c r="J773" i="21"/>
  <c r="J763" i="21"/>
  <c r="J748" i="21"/>
  <c r="J742" i="21" s="1"/>
  <c r="J538" i="21"/>
  <c r="J386" i="21"/>
  <c r="J388" i="21"/>
  <c r="J229" i="21"/>
  <c r="J231" i="21"/>
  <c r="J74" i="21"/>
  <c r="J82" i="21"/>
  <c r="J80" i="21"/>
  <c r="J1047" i="21"/>
  <c r="J1046" i="21" s="1"/>
  <c r="J1045" i="21" s="1"/>
  <c r="J221" i="21"/>
  <c r="J207" i="21"/>
  <c r="J348" i="21"/>
  <c r="J347" i="21" s="1"/>
  <c r="J346" i="21" s="1"/>
  <c r="J345" i="21" s="1"/>
  <c r="J353" i="21"/>
  <c r="J362" i="21"/>
  <c r="J371" i="21"/>
  <c r="J393" i="21"/>
  <c r="J392" i="21" s="1"/>
  <c r="J391" i="21" s="1"/>
  <c r="J164" i="21"/>
  <c r="J169" i="21"/>
  <c r="J339" i="21"/>
  <c r="J341" i="21"/>
  <c r="J200" i="21"/>
  <c r="J199" i="21" s="1"/>
  <c r="J176" i="21"/>
  <c r="J175" i="21" s="1"/>
  <c r="J147" i="21"/>
  <c r="J131" i="21"/>
  <c r="J130" i="21" s="1"/>
  <c r="J129" i="21" s="1"/>
  <c r="I1054" i="21"/>
  <c r="I1053" i="21" s="1"/>
  <c r="I1052" i="21" s="1"/>
  <c r="I308" i="21"/>
  <c r="I307" i="21" s="1"/>
  <c r="I306" i="21" s="1"/>
  <c r="I242" i="21"/>
  <c r="I249" i="21"/>
  <c r="I248" i="21" s="1"/>
  <c r="I65" i="21"/>
  <c r="I1009" i="21"/>
  <c r="I1008" i="21" s="1"/>
  <c r="I868" i="21"/>
  <c r="I867" i="21" s="1"/>
  <c r="I866" i="21" s="1"/>
  <c r="I865" i="21" s="1"/>
  <c r="I510" i="21"/>
  <c r="I509" i="21" s="1"/>
  <c r="I508" i="21" s="1"/>
  <c r="I61" i="21"/>
  <c r="H1054" i="21"/>
  <c r="H1053" i="21" s="1"/>
  <c r="H1052" i="21" s="1"/>
  <c r="H1061" i="21"/>
  <c r="H1064" i="21"/>
  <c r="H1067" i="21"/>
  <c r="H308" i="21"/>
  <c r="H307" i="21" s="1"/>
  <c r="H306" i="21" s="1"/>
  <c r="H242" i="21"/>
  <c r="H249" i="21"/>
  <c r="H248" i="21" s="1"/>
  <c r="H65" i="21"/>
  <c r="H1009" i="21"/>
  <c r="H1008" i="21" s="1"/>
  <c r="H868" i="21"/>
  <c r="H867" i="21" s="1"/>
  <c r="H866" i="21" s="1"/>
  <c r="H865" i="21" s="1"/>
  <c r="H510" i="21"/>
  <c r="H509" i="21" s="1"/>
  <c r="H508" i="21" s="1"/>
  <c r="H61" i="21"/>
  <c r="H25" i="21"/>
  <c r="H24" i="21" s="1"/>
  <c r="H23" i="21" s="1"/>
  <c r="H30" i="21"/>
  <c r="H38" i="21"/>
  <c r="H54" i="21"/>
  <c r="H53" i="21" s="1"/>
  <c r="H52" i="21" s="1"/>
  <c r="H56" i="21"/>
  <c r="H92" i="21"/>
  <c r="H74" i="21"/>
  <c r="H82" i="21"/>
  <c r="H80" i="21"/>
  <c r="H84" i="21"/>
  <c r="H97" i="21"/>
  <c r="H99" i="21"/>
  <c r="H105" i="21"/>
  <c r="H110" i="21"/>
  <c r="H90" i="21"/>
  <c r="H89" i="21" s="1"/>
  <c r="H123" i="21"/>
  <c r="H119" i="21" s="1"/>
  <c r="H118" i="21" s="1"/>
  <c r="H131" i="21"/>
  <c r="H130" i="21" s="1"/>
  <c r="H129" i="21" s="1"/>
  <c r="H141" i="21"/>
  <c r="H140" i="21" s="1"/>
  <c r="H147" i="21"/>
  <c r="H152" i="21"/>
  <c r="H151" i="21" s="1"/>
  <c r="H150" i="21" s="1"/>
  <c r="H173" i="21"/>
  <c r="H172" i="21" s="1"/>
  <c r="H176" i="21"/>
  <c r="H175" i="21" s="1"/>
  <c r="H179" i="21"/>
  <c r="H178" i="21" s="1"/>
  <c r="H183" i="21"/>
  <c r="H182" i="21" s="1"/>
  <c r="H236" i="21"/>
  <c r="H238" i="21"/>
  <c r="H229" i="21"/>
  <c r="H231" i="21"/>
  <c r="H254" i="21"/>
  <c r="H252" i="21"/>
  <c r="H267" i="21"/>
  <c r="H266" i="21" s="1"/>
  <c r="H263" i="21"/>
  <c r="H261" i="21" s="1"/>
  <c r="H272" i="21"/>
  <c r="H271" i="21" s="1"/>
  <c r="H270" i="21" s="1"/>
  <c r="H290" i="21"/>
  <c r="H289" i="21" s="1"/>
  <c r="H288" i="21" s="1"/>
  <c r="H295" i="21"/>
  <c r="H294" i="21" s="1"/>
  <c r="H297" i="21"/>
  <c r="H278" i="21"/>
  <c r="H277" i="21" s="1"/>
  <c r="H303" i="21"/>
  <c r="H300" i="21" s="1"/>
  <c r="H326" i="21"/>
  <c r="H317" i="21" s="1"/>
  <c r="H316" i="21" s="1"/>
  <c r="H571" i="21"/>
  <c r="H570" i="21" s="1"/>
  <c r="H575" i="21"/>
  <c r="H587" i="21"/>
  <c r="H596" i="21"/>
  <c r="H594" i="21"/>
  <c r="H619" i="21"/>
  <c r="H634" i="21"/>
  <c r="H644" i="21"/>
  <c r="H643" i="21" s="1"/>
  <c r="H638" i="21" s="1"/>
  <c r="H660" i="21"/>
  <c r="H662" i="21"/>
  <c r="H667" i="21"/>
  <c r="H670" i="21"/>
  <c r="H673" i="21"/>
  <c r="H681" i="21"/>
  <c r="H685" i="21"/>
  <c r="H704" i="21"/>
  <c r="H727" i="21"/>
  <c r="H709" i="21"/>
  <c r="H712" i="21"/>
  <c r="H714" i="21"/>
  <c r="H743" i="21"/>
  <c r="H748" i="21"/>
  <c r="H754" i="21"/>
  <c r="H753" i="21" s="1"/>
  <c r="H764" i="21"/>
  <c r="H763" i="21" s="1"/>
  <c r="H773" i="21"/>
  <c r="H769" i="21" s="1"/>
  <c r="H780" i="21"/>
  <c r="H783" i="21"/>
  <c r="H788" i="21"/>
  <c r="H792" i="21"/>
  <c r="H796" i="21"/>
  <c r="H800" i="21"/>
  <c r="H799" i="21" s="1"/>
  <c r="H808" i="21"/>
  <c r="H826" i="21"/>
  <c r="H818" i="21" s="1"/>
  <c r="H829" i="21"/>
  <c r="H833" i="21"/>
  <c r="H832" i="21" s="1"/>
  <c r="H414" i="21"/>
  <c r="H424" i="21"/>
  <c r="H417" i="21"/>
  <c r="J193" i="21"/>
  <c r="J190" i="21" s="1"/>
  <c r="J780" i="21"/>
  <c r="J783" i="21"/>
  <c r="J295" i="21"/>
  <c r="J294" i="21" s="1"/>
  <c r="J297" i="21"/>
  <c r="J1054" i="21"/>
  <c r="J1053" i="21" s="1"/>
  <c r="J1052" i="21" s="1"/>
  <c r="J1067" i="21"/>
  <c r="J1061" i="21"/>
  <c r="J307" i="21"/>
  <c r="J306" i="21" s="1"/>
  <c r="J242" i="21"/>
  <c r="J249" i="21"/>
  <c r="J248" i="21" s="1"/>
  <c r="J65" i="21"/>
  <c r="J1009" i="21"/>
  <c r="J1008" i="21" s="1"/>
  <c r="J868" i="21"/>
  <c r="J867" i="21" s="1"/>
  <c r="J866" i="21" s="1"/>
  <c r="J865" i="21" s="1"/>
  <c r="J510" i="21"/>
  <c r="J509" i="21" s="1"/>
  <c r="J508" i="21" s="1"/>
  <c r="J61" i="21"/>
  <c r="H1080" i="21"/>
  <c r="H1079" i="21" s="1"/>
  <c r="H1078" i="21" s="1"/>
  <c r="H1083" i="21"/>
  <c r="H1082" i="21" s="1"/>
  <c r="H852" i="21"/>
  <c r="I25" i="21"/>
  <c r="I24" i="21" s="1"/>
  <c r="I23" i="21" s="1"/>
  <c r="I30" i="21"/>
  <c r="I29" i="21" s="1"/>
  <c r="I28" i="21" s="1"/>
  <c r="I54" i="21"/>
  <c r="I53" i="21" s="1"/>
  <c r="I52" i="21" s="1"/>
  <c r="I58" i="21"/>
  <c r="I57" i="21" s="1"/>
  <c r="I56" i="21" s="1"/>
  <c r="I92" i="21"/>
  <c r="I74" i="21"/>
  <c r="I82" i="21"/>
  <c r="I80" i="21"/>
  <c r="I84" i="21"/>
  <c r="I97" i="21"/>
  <c r="I99" i="21"/>
  <c r="I105" i="21"/>
  <c r="I110" i="21"/>
  <c r="I90" i="21"/>
  <c r="I89" i="21" s="1"/>
  <c r="I123" i="21"/>
  <c r="I119" i="21" s="1"/>
  <c r="I118" i="21" s="1"/>
  <c r="I131" i="21"/>
  <c r="I130" i="21" s="1"/>
  <c r="I129" i="21" s="1"/>
  <c r="I141" i="21"/>
  <c r="I140" i="21" s="1"/>
  <c r="I147" i="21"/>
  <c r="I152" i="21"/>
  <c r="I151" i="21" s="1"/>
  <c r="I150" i="21" s="1"/>
  <c r="I173" i="21"/>
  <c r="I172" i="21" s="1"/>
  <c r="I176" i="21"/>
  <c r="I175" i="21" s="1"/>
  <c r="I179" i="21"/>
  <c r="I178" i="21" s="1"/>
  <c r="I183" i="21"/>
  <c r="I182" i="21" s="1"/>
  <c r="I193" i="21"/>
  <c r="I190" i="21" s="1"/>
  <c r="I236" i="21"/>
  <c r="I238" i="21"/>
  <c r="I229" i="21"/>
  <c r="I231" i="21"/>
  <c r="I254" i="21"/>
  <c r="I252" i="21"/>
  <c r="I267" i="21"/>
  <c r="I266" i="21" s="1"/>
  <c r="I263" i="21"/>
  <c r="I261" i="21" s="1"/>
  <c r="I272" i="21"/>
  <c r="I271" i="21" s="1"/>
  <c r="I270" i="21" s="1"/>
  <c r="I290" i="21"/>
  <c r="I289" i="21" s="1"/>
  <c r="I288" i="21" s="1"/>
  <c r="I295" i="21"/>
  <c r="I294" i="21" s="1"/>
  <c r="I297" i="21"/>
  <c r="I278" i="21"/>
  <c r="I277" i="21" s="1"/>
  <c r="I303" i="21"/>
  <c r="I300" i="21" s="1"/>
  <c r="I326" i="21"/>
  <c r="I317" i="21" s="1"/>
  <c r="I316" i="21" s="1"/>
  <c r="I571" i="21"/>
  <c r="I570" i="21" s="1"/>
  <c r="I575" i="21"/>
  <c r="I587" i="21"/>
  <c r="I596" i="21"/>
  <c r="I594" i="21"/>
  <c r="I619" i="21"/>
  <c r="I634" i="21"/>
  <c r="I644" i="21"/>
  <c r="I643" i="21" s="1"/>
  <c r="I638" i="21" s="1"/>
  <c r="I660" i="21"/>
  <c r="I662" i="21"/>
  <c r="I656" i="21"/>
  <c r="I681" i="21"/>
  <c r="I685" i="21"/>
  <c r="I704" i="21"/>
  <c r="I727" i="21"/>
  <c r="I709" i="21"/>
  <c r="I712" i="21"/>
  <c r="I714" i="21"/>
  <c r="I743" i="21"/>
  <c r="I748" i="21"/>
  <c r="I754" i="21"/>
  <c r="I753" i="21" s="1"/>
  <c r="I764" i="21"/>
  <c r="I763" i="21" s="1"/>
  <c r="I770" i="21"/>
  <c r="I773" i="21"/>
  <c r="I780" i="21"/>
  <c r="I783" i="21"/>
  <c r="I788" i="21"/>
  <c r="I792" i="21"/>
  <c r="I800" i="21"/>
  <c r="I799" i="21" s="1"/>
  <c r="I808" i="21"/>
  <c r="I826" i="21"/>
  <c r="I818" i="21" s="1"/>
  <c r="I829" i="21"/>
  <c r="I833" i="21"/>
  <c r="I832" i="21" s="1"/>
  <c r="I414" i="21"/>
  <c r="I424" i="21"/>
  <c r="I417" i="21"/>
  <c r="H539" i="21"/>
  <c r="H538" i="21" s="1"/>
  <c r="H1047" i="21"/>
  <c r="H1046" i="21" s="1"/>
  <c r="H1045" i="21" s="1"/>
  <c r="J25" i="21"/>
  <c r="J24" i="21" s="1"/>
  <c r="J23" i="21" s="1"/>
  <c r="J30" i="21"/>
  <c r="J29" i="21" s="1"/>
  <c r="J28" i="21" s="1"/>
  <c r="J54" i="21"/>
  <c r="J53" i="21" s="1"/>
  <c r="J52" i="21" s="1"/>
  <c r="J58" i="21"/>
  <c r="J57" i="21" s="1"/>
  <c r="J56" i="21" s="1"/>
  <c r="J92" i="21"/>
  <c r="J84" i="21"/>
  <c r="J97" i="21"/>
  <c r="J99" i="21"/>
  <c r="J105" i="21"/>
  <c r="J110" i="21"/>
  <c r="J90" i="21"/>
  <c r="J89" i="21" s="1"/>
  <c r="J141" i="21"/>
  <c r="J140" i="21" s="1"/>
  <c r="J173" i="21"/>
  <c r="J172" i="21" s="1"/>
  <c r="J179" i="21"/>
  <c r="J178" i="21" s="1"/>
  <c r="J183" i="21"/>
  <c r="J182" i="21" s="1"/>
  <c r="J236" i="21"/>
  <c r="J238" i="21"/>
  <c r="J254" i="21"/>
  <c r="J252" i="21"/>
  <c r="J267" i="21"/>
  <c r="J266" i="21" s="1"/>
  <c r="J263" i="21"/>
  <c r="J261" i="21" s="1"/>
  <c r="J272" i="21"/>
  <c r="J271" i="21" s="1"/>
  <c r="J270" i="21" s="1"/>
  <c r="J290" i="21"/>
  <c r="J289" i="21" s="1"/>
  <c r="J288" i="21" s="1"/>
  <c r="J278" i="21"/>
  <c r="J277" i="21" s="1"/>
  <c r="J303" i="21"/>
  <c r="J300" i="21" s="1"/>
  <c r="J326" i="21"/>
  <c r="J317" i="21" s="1"/>
  <c r="J316" i="21" s="1"/>
  <c r="J572" i="21"/>
  <c r="J571" i="21" s="1"/>
  <c r="J570" i="21" s="1"/>
  <c r="J575" i="21"/>
  <c r="J587" i="21"/>
  <c r="J596" i="21"/>
  <c r="J594" i="21"/>
  <c r="J619" i="21"/>
  <c r="J634" i="21"/>
  <c r="J644" i="21"/>
  <c r="J643" i="21" s="1"/>
  <c r="J638" i="21" s="1"/>
  <c r="J660" i="21"/>
  <c r="J662" i="21"/>
  <c r="J656" i="21"/>
  <c r="J681" i="21"/>
  <c r="J685" i="21"/>
  <c r="J704" i="21"/>
  <c r="J727" i="21"/>
  <c r="J709" i="21"/>
  <c r="J712" i="21"/>
  <c r="J714" i="21"/>
  <c r="J754" i="21"/>
  <c r="J753" i="21" s="1"/>
  <c r="J792" i="21"/>
  <c r="J800" i="21"/>
  <c r="J799" i="21" s="1"/>
  <c r="J808" i="21"/>
  <c r="J829" i="21"/>
  <c r="J833" i="21"/>
  <c r="J832" i="21" s="1"/>
  <c r="J414" i="21"/>
  <c r="J424" i="21"/>
  <c r="J417" i="21"/>
  <c r="J849" i="21"/>
  <c r="J1006" i="21"/>
  <c r="J1005" i="21" s="1"/>
  <c r="J948" i="21"/>
  <c r="J955" i="21"/>
  <c r="J1003" i="21"/>
  <c r="J1002" i="21" s="1"/>
  <c r="J550" i="21"/>
  <c r="J549" i="21" s="1"/>
  <c r="J548" i="21" s="1"/>
  <c r="J400" i="21"/>
  <c r="H884" i="21"/>
  <c r="J431" i="21"/>
  <c r="J878" i="21"/>
  <c r="J884" i="21"/>
  <c r="J887" i="21"/>
  <c r="J890" i="21"/>
  <c r="J893" i="21"/>
  <c r="J915" i="21"/>
  <c r="J920" i="21"/>
  <c r="J924" i="21"/>
  <c r="J927" i="21"/>
  <c r="J930" i="21"/>
  <c r="J933" i="21"/>
  <c r="J960" i="21"/>
  <c r="J959" i="21" s="1"/>
  <c r="J966" i="21"/>
  <c r="J999" i="21"/>
  <c r="J997" i="21"/>
  <c r="J836" i="21"/>
  <c r="J841" i="21"/>
  <c r="J840" i="21" s="1"/>
  <c r="J845" i="21"/>
  <c r="H512" i="21"/>
  <c r="H431" i="21"/>
  <c r="H433" i="21"/>
  <c r="H436" i="21"/>
  <c r="H435" i="21" s="1"/>
  <c r="H450" i="21"/>
  <c r="H449" i="21" s="1"/>
  <c r="H465" i="21"/>
  <c r="H463" i="21"/>
  <c r="H460" i="21"/>
  <c r="H458" i="21"/>
  <c r="H500" i="21"/>
  <c r="H504" i="21"/>
  <c r="H474" i="21"/>
  <c r="H480" i="21"/>
  <c r="I841" i="21"/>
  <c r="I840" i="21" s="1"/>
  <c r="I450" i="21"/>
  <c r="I449" i="21" s="1"/>
  <c r="I920" i="21"/>
  <c r="I924" i="21"/>
  <c r="I930" i="21"/>
  <c r="I927" i="21"/>
  <c r="I933" i="21"/>
  <c r="I400" i="21"/>
  <c r="I407" i="21"/>
  <c r="I460" i="21"/>
  <c r="I955" i="21"/>
  <c r="I512" i="21"/>
  <c r="I436" i="21"/>
  <c r="I435" i="21" s="1"/>
  <c r="I489" i="21"/>
  <c r="I465" i="21"/>
  <c r="I463" i="21"/>
  <c r="I500" i="21"/>
  <c r="I504" i="21"/>
  <c r="I474" i="21"/>
  <c r="I480" i="21"/>
  <c r="H400" i="21"/>
  <c r="H407" i="21"/>
  <c r="H955" i="21"/>
  <c r="H1024" i="21"/>
  <c r="H1026" i="21"/>
  <c r="H550" i="21"/>
  <c r="H549" i="21" s="1"/>
  <c r="H548" i="21" s="1"/>
  <c r="J407" i="21"/>
  <c r="J512" i="21"/>
  <c r="I1043" i="21"/>
  <c r="I1042" i="21" s="1"/>
  <c r="I1041" i="21" s="1"/>
  <c r="I1040" i="21" s="1"/>
  <c r="I1014" i="21"/>
  <c r="I1013" i="21" s="1"/>
  <c r="H1043" i="21"/>
  <c r="H1042" i="21" s="1"/>
  <c r="H1041" i="21" s="1"/>
  <c r="H1040" i="21" s="1"/>
  <c r="H1014" i="21"/>
  <c r="H1013" i="21" s="1"/>
  <c r="J1043" i="21"/>
  <c r="J1042" i="21" s="1"/>
  <c r="J1041" i="21" s="1"/>
  <c r="J1040" i="21" s="1"/>
  <c r="J1014" i="21"/>
  <c r="J1013" i="21" s="1"/>
  <c r="H1003" i="21"/>
  <c r="H1002" i="21" s="1"/>
  <c r="H1006" i="21"/>
  <c r="H1005" i="21" s="1"/>
  <c r="H948" i="21"/>
  <c r="I1003" i="21"/>
  <c r="I1002" i="21" s="1"/>
  <c r="I1006" i="21"/>
  <c r="I1005" i="21" s="1"/>
  <c r="I948" i="21"/>
  <c r="I539" i="21"/>
  <c r="I538" i="21" s="1"/>
  <c r="I1047" i="21"/>
  <c r="I1046" i="21" s="1"/>
  <c r="I1045" i="21" s="1"/>
  <c r="H1030" i="21"/>
  <c r="H1029" i="21" s="1"/>
  <c r="I1030" i="21"/>
  <c r="I1029" i="21" s="1"/>
  <c r="I1026" i="21"/>
  <c r="I1023" i="21" s="1"/>
  <c r="I1022" i="21" s="1"/>
  <c r="H529" i="21"/>
  <c r="H909" i="21"/>
  <c r="H837" i="21"/>
  <c r="H836" i="21" s="1"/>
  <c r="H544" i="21"/>
  <c r="H543" i="21" s="1"/>
  <c r="H542" i="21" s="1"/>
  <c r="J1030" i="21"/>
  <c r="J1029" i="21" s="1"/>
  <c r="J1026" i="21"/>
  <c r="J1023" i="21" s="1"/>
  <c r="J1022" i="21" s="1"/>
  <c r="I529" i="21"/>
  <c r="I909" i="21"/>
  <c r="I837" i="21"/>
  <c r="I836" i="21" s="1"/>
  <c r="I544" i="21"/>
  <c r="I543" i="21" s="1"/>
  <c r="I542" i="21" s="1"/>
  <c r="H1073" i="21"/>
  <c r="H1072" i="21" s="1"/>
  <c r="H1071" i="21" s="1"/>
  <c r="H1070" i="21" s="1"/>
  <c r="H920" i="21"/>
  <c r="H924" i="21"/>
  <c r="H930" i="21"/>
  <c r="H927" i="21"/>
  <c r="H933" i="21"/>
  <c r="H960" i="21"/>
  <c r="H959" i="21" s="1"/>
  <c r="I1061" i="21"/>
  <c r="I1064" i="21"/>
  <c r="I1067" i="21"/>
  <c r="J1024" i="21"/>
  <c r="I1073" i="21"/>
  <c r="I1072" i="21" s="1"/>
  <c r="I1071" i="21" s="1"/>
  <c r="I1070" i="21" s="1"/>
  <c r="I550" i="21"/>
  <c r="I549" i="21" s="1"/>
  <c r="I548" i="21" s="1"/>
  <c r="I1024" i="21"/>
  <c r="J1064" i="21"/>
  <c r="J1073" i="21"/>
  <c r="J1072" i="21" s="1"/>
  <c r="J1071" i="21" s="1"/>
  <c r="J1070" i="21" s="1"/>
  <c r="H563" i="21"/>
  <c r="H562" i="21" s="1"/>
  <c r="H841" i="21"/>
  <c r="H840" i="21" s="1"/>
  <c r="H845" i="21"/>
  <c r="H849" i="21"/>
  <c r="H887" i="21"/>
  <c r="H890" i="21"/>
  <c r="H893" i="21"/>
  <c r="H915" i="21"/>
  <c r="H966" i="21"/>
  <c r="H999" i="21"/>
  <c r="H994" i="21" s="1"/>
  <c r="I845" i="21"/>
  <c r="I849" i="21"/>
  <c r="I563" i="21"/>
  <c r="I562" i="21" s="1"/>
  <c r="I884" i="21"/>
  <c r="I873" i="21" s="1"/>
  <c r="I872" i="21" s="1"/>
  <c r="I871" i="21" s="1"/>
  <c r="I887" i="21"/>
  <c r="I890" i="21"/>
  <c r="I893" i="21"/>
  <c r="I915" i="21"/>
  <c r="I960" i="21"/>
  <c r="I959" i="21" s="1"/>
  <c r="I966" i="21"/>
  <c r="I999" i="21"/>
  <c r="I997" i="21"/>
  <c r="J563" i="21"/>
  <c r="J562" i="21" s="1"/>
  <c r="H379" i="21"/>
  <c r="H375" i="21"/>
  <c r="I379" i="21"/>
  <c r="I375" i="21"/>
  <c r="J379" i="21"/>
  <c r="J375" i="21"/>
  <c r="H997" i="21"/>
  <c r="H320" i="21"/>
  <c r="I433" i="21"/>
  <c r="I320" i="21"/>
  <c r="I431" i="21"/>
  <c r="J320" i="21"/>
  <c r="I670" i="21"/>
  <c r="I667" i="21"/>
  <c r="I673" i="21"/>
  <c r="J670" i="21"/>
  <c r="J667" i="21"/>
  <c r="J673" i="21"/>
  <c r="H58" i="21"/>
  <c r="H873" i="21" l="1"/>
  <c r="H872" i="21" s="1"/>
  <c r="H871" i="21" s="1"/>
  <c r="J873" i="21"/>
  <c r="J872" i="21" s="1"/>
  <c r="J871" i="21" s="1"/>
  <c r="H1060" i="21"/>
  <c r="H1051" i="21" s="1"/>
  <c r="H1050" i="21" s="1"/>
  <c r="I1060" i="21"/>
  <c r="J1060" i="21"/>
  <c r="H779" i="21"/>
  <c r="H778" i="21" s="1"/>
  <c r="I647" i="21"/>
  <c r="J647" i="21"/>
  <c r="H647" i="21"/>
  <c r="I79" i="21"/>
  <c r="H160" i="21"/>
  <c r="H159" i="21" s="1"/>
  <c r="I1051" i="21"/>
  <c r="I1050" i="21" s="1"/>
  <c r="I262" i="21"/>
  <c r="J965" i="21"/>
  <c r="I385" i="21"/>
  <c r="I384" i="21" s="1"/>
  <c r="I383" i="21" s="1"/>
  <c r="I382" i="21" s="1"/>
  <c r="H338" i="21"/>
  <c r="H337" i="21" s="1"/>
  <c r="H315" i="21" s="1"/>
  <c r="I251" i="21"/>
  <c r="I96" i="21"/>
  <c r="J262" i="21"/>
  <c r="J611" i="21"/>
  <c r="H684" i="21"/>
  <c r="J338" i="21"/>
  <c r="J337" i="21" s="1"/>
  <c r="J315" i="21" s="1"/>
  <c r="J220" i="21"/>
  <c r="J515" i="21"/>
  <c r="J1057" i="21" s="1"/>
  <c r="J1051" i="21" s="1"/>
  <c r="J1050" i="21" s="1"/>
  <c r="J359" i="21"/>
  <c r="J358" i="21" s="1"/>
  <c r="J352" i="21" s="1"/>
  <c r="H79" i="21"/>
  <c r="H611" i="21"/>
  <c r="I204" i="21"/>
  <c r="I203" i="21" s="1"/>
  <c r="I202" i="21" s="1"/>
  <c r="J96" i="21"/>
  <c r="J204" i="21"/>
  <c r="J203" i="21" s="1"/>
  <c r="H262" i="21"/>
  <c r="H96" i="21"/>
  <c r="J803" i="21"/>
  <c r="J791" i="21" s="1"/>
  <c r="J787" i="21" s="1"/>
  <c r="I235" i="21"/>
  <c r="J79" i="21"/>
  <c r="J73" i="21"/>
  <c r="J499" i="21"/>
  <c r="J457" i="21" s="1"/>
  <c r="J947" i="21"/>
  <c r="J946" i="21" s="1"/>
  <c r="J945" i="21" s="1"/>
  <c r="J228" i="21"/>
  <c r="J227" i="21" s="1"/>
  <c r="H499" i="21"/>
  <c r="H457" i="21" s="1"/>
  <c r="I684" i="21"/>
  <c r="H251" i="21"/>
  <c r="I803" i="21"/>
  <c r="I791" i="21" s="1"/>
  <c r="I787" i="21" s="1"/>
  <c r="H73" i="21"/>
  <c r="J769" i="21"/>
  <c r="J768" i="21" s="1"/>
  <c r="J160" i="21"/>
  <c r="J159" i="21" s="1"/>
  <c r="H399" i="21"/>
  <c r="H398" i="21" s="1"/>
  <c r="H396" i="21" s="1"/>
  <c r="I769" i="21"/>
  <c r="I768" i="21" s="1"/>
  <c r="H965" i="21"/>
  <c r="H958" i="21" s="1"/>
  <c r="H385" i="21"/>
  <c r="H384" i="21" s="1"/>
  <c r="H383" i="21" s="1"/>
  <c r="H382" i="21" s="1"/>
  <c r="J399" i="21"/>
  <c r="J398" i="21" s="1"/>
  <c r="J397" i="21" s="1"/>
  <c r="H521" i="21"/>
  <c r="H520" i="21" s="1"/>
  <c r="J708" i="21"/>
  <c r="J752" i="21"/>
  <c r="I965" i="21"/>
  <c r="I947" i="21"/>
  <c r="I946" i="21" s="1"/>
  <c r="I945" i="21" s="1"/>
  <c r="H1023" i="21"/>
  <c r="H1022" i="21" s="1"/>
  <c r="I338" i="21"/>
  <c r="I337" i="21" s="1"/>
  <c r="I315" i="21" s="1"/>
  <c r="H947" i="21"/>
  <c r="H946" i="21" s="1"/>
  <c r="H945" i="21" s="1"/>
  <c r="J586" i="21"/>
  <c r="J251" i="21"/>
  <c r="I73" i="21"/>
  <c r="H29" i="21"/>
  <c r="H28" i="21" s="1"/>
  <c r="J1001" i="21"/>
  <c r="I611" i="21"/>
  <c r="I399" i="21"/>
  <c r="I398" i="21" s="1"/>
  <c r="I397" i="21" s="1"/>
  <c r="J235" i="21"/>
  <c r="J684" i="21"/>
  <c r="I293" i="21"/>
  <c r="I292" i="21" s="1"/>
  <c r="I269" i="21" s="1"/>
  <c r="I139" i="21"/>
  <c r="H586" i="21"/>
  <c r="I160" i="21"/>
  <c r="I159" i="21" s="1"/>
  <c r="J994" i="21"/>
  <c r="J779" i="21"/>
  <c r="J778" i="21" s="1"/>
  <c r="J1028" i="21"/>
  <c r="J1012" i="21" s="1"/>
  <c r="I708" i="21"/>
  <c r="I228" i="21"/>
  <c r="I227" i="21" s="1"/>
  <c r="H547" i="21"/>
  <c r="H546" i="21" s="1"/>
  <c r="H803" i="21"/>
  <c r="H791" i="21" s="1"/>
  <c r="H787" i="21" s="1"/>
  <c r="I521" i="21"/>
  <c r="I499" i="21"/>
  <c r="I457" i="21" s="1"/>
  <c r="J139" i="21"/>
  <c r="H235" i="21"/>
  <c r="H139" i="21"/>
  <c r="I358" i="21"/>
  <c r="I352" i="21" s="1"/>
  <c r="J844" i="21"/>
  <c r="J839" i="21" s="1"/>
  <c r="J835" i="21" s="1"/>
  <c r="H768" i="21"/>
  <c r="H228" i="21"/>
  <c r="H227" i="21" s="1"/>
  <c r="I994" i="21"/>
  <c r="H430" i="21"/>
  <c r="J1077" i="21"/>
  <c r="I586" i="21"/>
  <c r="H358" i="21"/>
  <c r="H352" i="21" s="1"/>
  <c r="I1001" i="21"/>
  <c r="I779" i="21"/>
  <c r="I778" i="21" s="1"/>
  <c r="H708" i="21"/>
  <c r="J385" i="21"/>
  <c r="J384" i="21" s="1"/>
  <c r="J383" i="21" s="1"/>
  <c r="J382" i="21" s="1"/>
  <c r="I742" i="21"/>
  <c r="J293" i="21"/>
  <c r="J292" i="21" s="1"/>
  <c r="J269" i="21" s="1"/>
  <c r="H189" i="21"/>
  <c r="I1077" i="21"/>
  <c r="H1077" i="21"/>
  <c r="J413" i="21"/>
  <c r="J412" i="21" s="1"/>
  <c r="J411" i="21" s="1"/>
  <c r="H844" i="21"/>
  <c r="H839" i="21" s="1"/>
  <c r="H835" i="21" s="1"/>
  <c r="J519" i="21"/>
  <c r="I844" i="21"/>
  <c r="I839" i="21" s="1"/>
  <c r="I835" i="21" s="1"/>
  <c r="H742" i="21"/>
  <c r="H260" i="21"/>
  <c r="H259" i="21" s="1"/>
  <c r="H1028" i="21"/>
  <c r="H117" i="21"/>
  <c r="J117" i="21"/>
  <c r="I117" i="21"/>
  <c r="J189" i="21"/>
  <c r="I189" i="21"/>
  <c r="H202" i="21"/>
  <c r="J241" i="21"/>
  <c r="H241" i="21"/>
  <c r="I241" i="21"/>
  <c r="J260" i="21"/>
  <c r="J259" i="21" s="1"/>
  <c r="I260" i="21"/>
  <c r="I259" i="21" s="1"/>
  <c r="H293" i="21"/>
  <c r="H292" i="21" s="1"/>
  <c r="H269" i="21" s="1"/>
  <c r="H413" i="21"/>
  <c r="H412" i="21" s="1"/>
  <c r="H411" i="21" s="1"/>
  <c r="I413" i="21"/>
  <c r="I412" i="21" s="1"/>
  <c r="I411" i="21" s="1"/>
  <c r="I547" i="21"/>
  <c r="I546" i="21" s="1"/>
  <c r="J547" i="21"/>
  <c r="J546" i="21" s="1"/>
  <c r="H752" i="21"/>
  <c r="I752" i="21"/>
  <c r="H1001" i="21"/>
  <c r="I1028" i="21"/>
  <c r="I1012" i="21" s="1"/>
  <c r="I958" i="21" l="1"/>
  <c r="I957" i="21" s="1"/>
  <c r="I864" i="21" s="1"/>
  <c r="I863" i="21" s="1"/>
  <c r="H957" i="21"/>
  <c r="H864" i="21" s="1"/>
  <c r="H863" i="21" s="1"/>
  <c r="J958" i="21"/>
  <c r="J957" i="21" s="1"/>
  <c r="J864" i="21" s="1"/>
  <c r="J863" i="21" s="1"/>
  <c r="H574" i="21"/>
  <c r="H569" i="21" s="1"/>
  <c r="H767" i="21"/>
  <c r="H429" i="21"/>
  <c r="H428" i="21" s="1"/>
  <c r="I520" i="21"/>
  <c r="I519" i="21" s="1"/>
  <c r="J429" i="21"/>
  <c r="J428" i="21" s="1"/>
  <c r="J427" i="21" s="1"/>
  <c r="J410" i="21" s="1"/>
  <c r="I429" i="21"/>
  <c r="I428" i="21" s="1"/>
  <c r="I226" i="21"/>
  <c r="I344" i="21"/>
  <c r="I240" i="21"/>
  <c r="H240" i="21"/>
  <c r="J202" i="21"/>
  <c r="J574" i="21"/>
  <c r="J569" i="21" s="1"/>
  <c r="H72" i="21"/>
  <c r="H60" i="21" s="1"/>
  <c r="H22" i="21" s="1"/>
  <c r="J767" i="21"/>
  <c r="H1012" i="21"/>
  <c r="H1011" i="21" s="1"/>
  <c r="J72" i="21"/>
  <c r="J60" i="21" s="1"/>
  <c r="J22" i="21" s="1"/>
  <c r="J226" i="21"/>
  <c r="H519" i="21"/>
  <c r="I138" i="21"/>
  <c r="J138" i="21"/>
  <c r="H397" i="21"/>
  <c r="J633" i="21"/>
  <c r="J632" i="21" s="1"/>
  <c r="I767" i="21"/>
  <c r="J396" i="21"/>
  <c r="H344" i="21"/>
  <c r="J240" i="21"/>
  <c r="J344" i="21"/>
  <c r="I574" i="21"/>
  <c r="I569" i="21" s="1"/>
  <c r="H633" i="21"/>
  <c r="H632" i="21" s="1"/>
  <c r="H226" i="21"/>
  <c r="I72" i="21"/>
  <c r="I60" i="21" s="1"/>
  <c r="I22" i="21" s="1"/>
  <c r="I633" i="21"/>
  <c r="I632" i="21" s="1"/>
  <c r="I396" i="21"/>
  <c r="J1011" i="21"/>
  <c r="H138" i="21"/>
  <c r="I1011" i="21"/>
  <c r="H188" i="21" l="1"/>
  <c r="H21" i="21" s="1"/>
  <c r="I427" i="21"/>
  <c r="I410" i="21" s="1"/>
  <c r="I188" i="21"/>
  <c r="I21" i="21" s="1"/>
  <c r="J568" i="21"/>
  <c r="J567" i="21" s="1"/>
  <c r="J188" i="21"/>
  <c r="J21" i="21" s="1"/>
  <c r="H427" i="21"/>
  <c r="H410" i="21" s="1"/>
  <c r="I568" i="21"/>
  <c r="I567" i="21" s="1"/>
  <c r="H568" i="21"/>
  <c r="H567" i="21" s="1"/>
  <c r="H20" i="21" l="1"/>
  <c r="J20" i="21"/>
  <c r="I20" i="21"/>
</calcChain>
</file>

<file path=xl/comments1.xml><?xml version="1.0" encoding="utf-8"?>
<comments xmlns="http://schemas.openxmlformats.org/spreadsheetml/2006/main">
  <authors>
    <author>Пользователь</author>
  </authors>
  <commentList>
    <comment ref="H167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Шигаево 2 мл+Газоовик 2 млн
остальное ? софинансирование на др объекты
</t>
        </r>
      </text>
    </comment>
  </commentList>
</comments>
</file>

<file path=xl/sharedStrings.xml><?xml version="1.0" encoding="utf-8"?>
<sst xmlns="http://schemas.openxmlformats.org/spreadsheetml/2006/main" count="5996" uniqueCount="808">
  <si>
    <t>10 0 00 00000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</si>
  <si>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</si>
  <si>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</si>
  <si>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 "Управление муниципальными финансами"</t>
  </si>
  <si>
    <t>Муниципальная программа " Формирование современной городской среды" на 2018-2022 годы на территории Сосновского района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</si>
  <si>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</si>
  <si>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</si>
  <si>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</si>
  <si>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</si>
  <si>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</si>
  <si>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</si>
  <si>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</si>
  <si>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</si>
  <si>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</si>
  <si>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</si>
  <si>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</si>
  <si>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</si>
  <si>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</si>
  <si>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</si>
  <si>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</si>
  <si>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</si>
  <si>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</si>
  <si>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</si>
  <si>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</si>
  <si>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</si>
  <si>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</si>
  <si>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</si>
  <si>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</si>
  <si>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Муниципальная программа "Сохранение и развитите культуры Сосновского муниципального района"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</si>
  <si>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</si>
  <si>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</si>
  <si>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20 0 00 00000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</si>
  <si>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</si>
  <si>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</si>
  <si>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</si>
  <si>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</si>
  <si>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</si>
  <si>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</si>
  <si>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</si>
  <si>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</si>
  <si>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</si>
  <si>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</si>
  <si>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Адресная субсидия гражданам в связи с ростом платы за коммунальные услуги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</si>
  <si>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</si>
  <si>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</si>
  <si>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</si>
  <si>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</si>
  <si>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</si>
  <si>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</si>
  <si>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</si>
  <si>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</si>
  <si>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</si>
  <si>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</si>
  <si>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</si>
  <si>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</si>
  <si>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</si>
  <si>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</si>
  <si>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</si>
  <si>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Региональный проект "Создание и содержание мест (площадок) накопления твердых коммунальных отходов"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</si>
  <si>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</si>
  <si>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</si>
  <si>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</si>
  <si>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</si>
  <si>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</si>
  <si>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</si>
  <si>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</si>
  <si>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</si>
  <si>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</si>
  <si>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</si>
  <si>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</si>
  <si>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</si>
  <si>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</si>
  <si>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</si>
  <si>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</si>
  <si>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</si>
  <si>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</si>
  <si>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</si>
  <si>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</si>
  <si>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</si>
  <si>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</si>
  <si>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</si>
  <si>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</si>
  <si>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</si>
  <si>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</si>
  <si>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</si>
  <si>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</si>
  <si>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</si>
  <si>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</si>
  <si>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</si>
  <si>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</si>
  <si>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</si>
  <si>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</si>
  <si>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</si>
  <si>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</si>
  <si>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</si>
  <si>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</si>
  <si>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</si>
  <si>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</si>
  <si>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</si>
  <si>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</si>
  <si>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</si>
  <si>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</si>
  <si>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</si>
  <si>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</si>
  <si>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</si>
  <si>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</si>
  <si>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</si>
  <si>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</si>
  <si>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</si>
  <si>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</si>
  <si>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</si>
  <si>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</si>
  <si>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</si>
  <si>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</si>
  <si>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</si>
  <si>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</si>
  <si>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</si>
  <si>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</si>
  <si>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</si>
  <si>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</si>
  <si>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</si>
  <si>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5</t>
  </si>
  <si>
    <t>7</t>
  </si>
  <si>
    <t>8</t>
  </si>
  <si>
    <t>9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</si>
  <si>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</si>
  <si>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</si>
  <si>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</si>
  <si>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880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</si>
  <si>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</si>
  <si>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</si>
  <si>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</si>
  <si>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</si>
  <si>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</si>
  <si>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</si>
  <si>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</si>
  <si>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</si>
  <si>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</si>
  <si>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</si>
  <si>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</si>
  <si>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</si>
  <si>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</si>
  <si>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</si>
  <si>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</si>
  <si>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</si>
  <si>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Региональный проект "Современная школа"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</si>
  <si>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</si>
  <si>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</si>
  <si>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</si>
  <si>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</si>
  <si>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</si>
  <si>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</si>
  <si>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</si>
  <si>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</si>
  <si>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</si>
  <si>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</si>
  <si>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20 2 00 S9330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</si>
  <si>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</si>
  <si>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</si>
  <si>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</si>
  <si>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</si>
  <si>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</si>
  <si>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</si>
  <si>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</si>
  <si>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</si>
  <si>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</si>
  <si>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</si>
  <si>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</si>
  <si>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</si>
  <si>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</si>
  <si>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</si>
  <si>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</si>
  <si>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</si>
  <si>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</si>
  <si>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</si>
  <si>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</si>
  <si>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</si>
  <si>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</si>
  <si>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</si>
  <si>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</si>
  <si>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</si>
  <si>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</si>
  <si>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</si>
  <si>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Другие вопросы в области культуры, кинематографии</t>
  </si>
  <si>
    <t>Дошкольное образоание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</si>
  <si>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</si>
  <si>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</si>
  <si>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</si>
  <si>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</si>
  <si>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</si>
  <si>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</si>
  <si>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</si>
  <si>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</si>
  <si>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</si>
  <si>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</si>
  <si>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</si>
  <si>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</si>
  <si>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</si>
  <si>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</si>
  <si>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</si>
  <si>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</si>
  <si>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</si>
  <si>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</si>
  <si>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</si>
  <si>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</si>
  <si>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Премии,стипендии и иные поощрения в Сосновском муниципальном районе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</si>
  <si>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</si>
  <si>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</si>
  <si>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</si>
  <si>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</si>
  <si>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</si>
  <si>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</si>
  <si>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</si>
  <si>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</si>
  <si>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</si>
  <si>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</si>
  <si>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</si>
  <si>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</si>
  <si>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Обеспечение деятельности (оказание услуг) подведомственных казенных учреждений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</si>
  <si>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</si>
  <si>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100</t>
  </si>
  <si>
    <t>18 0 F3 00000</t>
  </si>
  <si>
    <t>18 0 00 00000</t>
  </si>
  <si>
    <t>01 5 A1 00000</t>
  </si>
  <si>
    <t xml:space="preserve">Обеспечение муниципальных учреждений культуры специализированным автотранспортом (автоклубы) 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</si>
  <si>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</si>
  <si>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</si>
  <si>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</si>
  <si>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06 2 00 04020</t>
  </si>
  <si>
    <t>06 2 00 04040</t>
  </si>
  <si>
    <t>05 5 00 03120</t>
  </si>
  <si>
    <t>05 3 00 S1010</t>
  </si>
  <si>
    <t>05 4 00 03020</t>
  </si>
  <si>
    <t>06 1 00 04050</t>
  </si>
  <si>
    <t>06 2 00 04050</t>
  </si>
  <si>
    <t>03 2 00 28000</t>
  </si>
  <si>
    <t>07 6 00 28140</t>
  </si>
  <si>
    <t>03 1 00 52200</t>
  </si>
  <si>
    <t>03 1 00 53800</t>
  </si>
  <si>
    <t>03 1 00 52800</t>
  </si>
  <si>
    <t>03 1 00 52500</t>
  </si>
  <si>
    <t>03 1 P1 28180</t>
  </si>
  <si>
    <t>03 1 00 28190</t>
  </si>
  <si>
    <t>03 1 00 28220</t>
  </si>
  <si>
    <t>03 1 00 28300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</si>
  <si>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</si>
  <si>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03 1 00 28310</t>
  </si>
  <si>
    <t>03 1 00 28320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</si>
  <si>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</si>
  <si>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03 1 00 28330</t>
  </si>
  <si>
    <t>03 1 00 28340</t>
  </si>
  <si>
    <t>03 1 00 28350</t>
  </si>
  <si>
    <t>03 1 00 28370</t>
  </si>
  <si>
    <t>03 1 00 28380</t>
  </si>
  <si>
    <t>03 1 00 28390</t>
  </si>
  <si>
    <t>03 1 00 28400</t>
  </si>
  <si>
    <t>03 1 00 28410</t>
  </si>
  <si>
    <t>03 1 00 51370</t>
  </si>
  <si>
    <t>03 2 00 28110</t>
  </si>
  <si>
    <t>03 3 00 08080</t>
  </si>
  <si>
    <t>03 2 00 28370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</si>
  <si>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</si>
  <si>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</si>
  <si>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</si>
  <si>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</si>
  <si>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</si>
  <si>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</si>
  <si>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</si>
  <si>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Мероприятия, реализуемые бюджетными, автономными и казенными учреждениями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</si>
  <si>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</si>
  <si>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</si>
  <si>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</si>
  <si>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</si>
  <si>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</si>
  <si>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07 7 00 00000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</si>
  <si>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</si>
  <si>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</si>
  <si>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</si>
  <si>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</si>
  <si>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</si>
  <si>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</si>
  <si>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</si>
  <si>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</si>
  <si>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</si>
  <si>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</si>
  <si>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</si>
  <si>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</si>
  <si>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</si>
  <si>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</si>
  <si>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</si>
  <si>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Финансовоя поддержка субъектов малого и среднего предпринимательства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</si>
  <si>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</si>
  <si>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</si>
  <si>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</si>
  <si>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</si>
  <si>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</si>
  <si>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</si>
  <si>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</si>
  <si>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</si>
  <si>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</si>
  <si>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</si>
  <si>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</si>
  <si>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</si>
  <si>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</si>
  <si>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</si>
  <si>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</si>
  <si>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</si>
  <si>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</si>
  <si>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</si>
  <si>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</si>
  <si>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</si>
  <si>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</si>
  <si>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</si>
  <si>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</si>
  <si>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</si>
  <si>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</si>
  <si>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</si>
  <si>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</si>
  <si>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</si>
  <si>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</si>
  <si>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</si>
  <si>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</si>
  <si>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</si>
  <si>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</si>
  <si>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</si>
  <si>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</si>
  <si>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</si>
  <si>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</si>
  <si>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</si>
  <si>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</si>
  <si>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</si>
  <si>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</si>
  <si>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</si>
  <si>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</si>
  <si>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</si>
  <si>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</si>
  <si>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</si>
  <si>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Обеспечение проведения выборов и референдумов</t>
  </si>
  <si>
    <t>Проведение выборов депутатов муниципального образования</t>
  </si>
  <si>
    <t>99 0 00 20004</t>
  </si>
  <si>
    <t>99 0 00 07570</t>
  </si>
  <si>
    <t>99 0 00 07571</t>
  </si>
  <si>
    <t>14 0 00 01480</t>
  </si>
  <si>
    <t>Проведение работ по описанию местоположения границ населенных пунктов Челябинской области</t>
  </si>
  <si>
    <t>21 0 00 00210</t>
  </si>
  <si>
    <t>99 0 00 11700</t>
  </si>
  <si>
    <t>99 0 00 29350</t>
  </si>
  <si>
    <t>99 0 00 29900</t>
  </si>
  <si>
    <t>99 0 00 59300</t>
  </si>
  <si>
    <t>99 0 00 11800</t>
  </si>
  <si>
    <t>99 0 00 62900</t>
  </si>
  <si>
    <t>99 0 00 62910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</si>
  <si>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</si>
  <si>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</si>
  <si>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S1010</t>
  </si>
  <si>
    <t>15 0 00 S1020</t>
  </si>
  <si>
    <t>99 0 00 11200</t>
  </si>
  <si>
    <t>13 0 00 S6040</t>
  </si>
  <si>
    <t>13 0 00 S6050</t>
  </si>
  <si>
    <t>Связь и информатика</t>
  </si>
  <si>
    <t>12 0 00 13540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</si>
  <si>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</si>
  <si>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</si>
  <si>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</si>
  <si>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</si>
  <si>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</si>
  <si>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</si>
  <si>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</si>
  <si>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</si>
  <si>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</si>
  <si>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</si>
  <si>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</si>
  <si>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</si>
  <si>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</si>
  <si>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</si>
  <si>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</si>
  <si>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</si>
  <si>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</si>
  <si>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</si>
  <si>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</si>
  <si>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</si>
  <si>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</si>
  <si>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</si>
  <si>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</si>
  <si>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</si>
  <si>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</si>
  <si>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</si>
  <si>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</si>
  <si>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</si>
  <si>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</si>
  <si>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</si>
  <si>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</si>
  <si>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</si>
  <si>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</si>
  <si>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</si>
  <si>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</si>
  <si>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</si>
  <si>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</si>
  <si>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</si>
  <si>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06 3 00 42010</t>
  </si>
  <si>
    <t>06 3 00 S4080</t>
  </si>
  <si>
    <t>Проведение капитального ремонта зданий и сооружений муниципальных организаций дошкольного образования</t>
  </si>
  <si>
    <t>Подпрограмма " Развитие инфраструктуры образовательных учреждений"</t>
  </si>
  <si>
    <t>05 2 Е1 S3050</t>
  </si>
  <si>
    <t>Подпрограмма "Формирование здоровьесберегающих и безопасных условий организации образовательного процесса"</t>
  </si>
  <si>
    <t>Проведение капитального ремонта зданий муниципальных общеобразовательных организаций</t>
  </si>
  <si>
    <t>05 3 00 S3330</t>
  </si>
  <si>
    <t>Проведение  ремонтных работ по замене оконных блоков в муниципальных общеобразовательных организациях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</si>
  <si>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</si>
  <si>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</si>
  <si>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</si>
  <si>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</si>
  <si>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</si>
  <si>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</si>
  <si>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</si>
  <si>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</si>
  <si>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</si>
  <si>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</si>
  <si>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</si>
  <si>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</si>
  <si>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</si>
  <si>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</si>
  <si>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</si>
  <si>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</si>
  <si>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</si>
  <si>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</si>
  <si>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</si>
  <si>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</si>
  <si>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</si>
  <si>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</si>
  <si>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</si>
  <si>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</si>
  <si>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</si>
  <si>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07 4 00 41500</t>
  </si>
  <si>
    <t>Подпрограмма "Вакцинопофилактика"</t>
  </si>
  <si>
    <t>07 7 00 41500</t>
  </si>
  <si>
    <t>10 0 00 20400</t>
  </si>
  <si>
    <t>10 0 00 51180</t>
  </si>
  <si>
    <t>08 1 00 S4060</t>
  </si>
  <si>
    <t>04 0 F2 55550</t>
  </si>
  <si>
    <t>22 0 00 00000</t>
  </si>
  <si>
    <t>Создание и содержание мест (площадок) накопления твердых коммунальных отходов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</si>
  <si>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</si>
  <si>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</si>
  <si>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</si>
  <si>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</si>
  <si>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</si>
  <si>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</si>
  <si>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</si>
  <si>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</si>
  <si>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</si>
  <si>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</si>
  <si>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</si>
  <si>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Мероприятия, реализуемые органами исполнительной власти</t>
  </si>
  <si>
    <t>08 3 00 00000</t>
  </si>
  <si>
    <t>Подпрограмма " Обеспечение доступного качественного общего и дополнительного образования"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</si>
  <si>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</si>
  <si>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</si>
  <si>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</si>
  <si>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</si>
  <si>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</si>
  <si>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</si>
  <si>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</si>
  <si>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</si>
  <si>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</si>
  <si>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</si>
  <si>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</si>
  <si>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</si>
  <si>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</si>
  <si>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</si>
  <si>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</si>
  <si>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(руб)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</si>
  <si>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</si>
  <si>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</si>
  <si>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</si>
  <si>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</si>
  <si>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</si>
  <si>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</si>
  <si>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</si>
  <si>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</si>
  <si>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</si>
  <si>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</si>
  <si>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Муниципальная  программа "Переселение в 2021 – 2025 годах граждан из аварийного жилищного фонда  в Сосновском муниципальном районе Челябинской области"</t>
  </si>
  <si>
    <t>27 0 00 S6010</t>
  </si>
  <si>
    <t>Муниципальная программа "Чистая вода" на территории Сосновского муниципального района на 2020-2024 годы</t>
  </si>
  <si>
    <t>Реализация программ формирования современной городской среды</t>
  </si>
  <si>
    <t>26 0 G1 S3030</t>
  </si>
  <si>
    <t>26 0 00 00000</t>
  </si>
  <si>
    <t>04 0 F2 00000</t>
  </si>
  <si>
    <t>26 0 G1 00000</t>
  </si>
  <si>
    <t>Региональный проект " Чистая страна"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</si>
  <si>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</si>
  <si>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</si>
  <si>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</si>
  <si>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</si>
  <si>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</si>
  <si>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 в 2020-2022 годах"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</si>
  <si>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</si>
  <si>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</si>
  <si>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</si>
  <si>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</si>
  <si>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</si>
  <si>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</si>
  <si>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</si>
  <si>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</si>
  <si>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</si>
  <si>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</si>
  <si>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</si>
  <si>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</si>
  <si>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</si>
  <si>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</si>
  <si>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Подпрограмма " Поддержка и развитие профессионального мастерства педагогических работников"</t>
  </si>
  <si>
    <t>05 1 00 42100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</si>
  <si>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</si>
  <si>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</si>
  <si>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</si>
  <si>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</si>
  <si>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</si>
  <si>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</si>
  <si>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</si>
  <si>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. Подпрограмма "Одаренные дети"</t>
  </si>
  <si>
    <t>Общеобразовательные организации. Подпрограмма "Патриотическое воспитание"</t>
  </si>
  <si>
    <t>Муниципальная программа "Молодежная политика Сосновского района"</t>
  </si>
  <si>
    <t>Региональный проект «Социальная активность»</t>
  </si>
  <si>
    <t>Организация и проведение мероприятий с детьми и молодежью</t>
  </si>
  <si>
    <t>Мероприятия, реализуемые бюджетными, автономными и казенными учреждениями.</t>
  </si>
  <si>
    <t>Подпрограмма "Подарим Новый год детям"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</si>
  <si>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</si>
  <si>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200</t>
  </si>
  <si>
    <t>Национальная оборона</t>
  </si>
  <si>
    <t>Муниципальная программа "Развитие информационного общества в Сосновском муниципальном районе на 2020-2025"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</si>
  <si>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</si>
  <si>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</si>
  <si>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>Муниципальная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</si>
  <si>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 xml:space="preserve">Муниципальная программа "Развитие муниципальной службы в Сосновском муниципальном районе" </t>
  </si>
  <si>
    <t>Муниципальная районная программа  "Развитие физической культуры и спорта в Сосновском муниципальном районе на 2021-2023"</t>
  </si>
  <si>
    <t>Муниципальная районная программа "Улучшение условий и охраны труда на 2019-2021 годы в Сосновском муниципальном районе"</t>
  </si>
  <si>
    <t>Муниципальная программа " 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</si>
  <si>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</si>
  <si>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</si>
  <si>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</si>
  <si>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</si>
  <si>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</si>
  <si>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 xml:space="preserve">22 0 G2 00000 </t>
  </si>
  <si>
    <t xml:space="preserve">22 0 G2 S3120 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</si>
  <si>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</si>
  <si>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мероприятий по укреплению национального согласия и   профилактика экстремистских проявлений на территории Сосновского муниципального района </t>
  </si>
  <si>
    <t>01 5 А1 5519С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</si>
  <si>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</si>
  <si>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</si>
  <si>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</si>
  <si>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</si>
  <si>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</si>
  <si>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</si>
  <si>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</si>
  <si>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2021 год</t>
  </si>
  <si>
    <t>2022 год</t>
  </si>
  <si>
    <t>2023 год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</si>
  <si>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</si>
  <si>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</si>
  <si>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</si>
  <si>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</si>
  <si>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</si>
  <si>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</si>
  <si>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</si>
  <si>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29 0 00 00000</t>
  </si>
  <si>
    <t>29 0 00 13010</t>
  </si>
  <si>
    <t>Премии,стипендии и иные поощрения в рамках программы "Профилактика правонарушений на территории Сосновского муниципального района"</t>
  </si>
  <si>
    <t>21 0 00 29350</t>
  </si>
  <si>
    <t>01 5 00 42300</t>
  </si>
  <si>
    <t>05 2 00 S1020</t>
  </si>
  <si>
    <t>03 3 00 41600</t>
  </si>
  <si>
    <t>99 0 00 S9600</t>
  </si>
  <si>
    <t>01 5 00 S8110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</si>
  <si>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</si>
  <si>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</si>
  <si>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</si>
  <si>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</si>
  <si>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</si>
  <si>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</si>
  <si>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</si>
  <si>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17 0 00 20044</t>
  </si>
  <si>
    <t>Приобретение спортивного инвентаря и оборудования для физкультурно-спортивных организаций</t>
  </si>
  <si>
    <t>17 0 00 2004Ж</t>
  </si>
  <si>
    <t>Приобретение спортивного инвентаря для проведения физкультурно-оздоровительных занятий с населением старшего возраста</t>
  </si>
  <si>
    <t>17 0 00 2004Л</t>
  </si>
  <si>
    <t>17 0 00 2004К</t>
  </si>
  <si>
    <t>17 0 00 20049</t>
  </si>
  <si>
    <t>Организация и проведение региональной акции по скандинавской ходьбе "Уральская тропа"</t>
  </si>
  <si>
    <t>Выплата заработной платы дополнительно привлеченным к работе тренерам и инструкторам по спорту в сельской местности и малых городах Челябинской области с населением до 50 тысяч человек</t>
  </si>
  <si>
    <t>Приоретение жилья или строительство жилого дома для привлечения к работе квалифицированных тренеров по спортивной подготовке в сельской местности и малых городах Челябинской области с населением до 50 тысяч человек</t>
  </si>
  <si>
    <t>18 0 F3 S7484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</si>
  <si>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</si>
  <si>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</si>
  <si>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</si>
  <si>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243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</si>
  <si>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</si>
  <si>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</si>
  <si>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</t>
  </si>
  <si>
    <t>03 3 00 08200</t>
  </si>
  <si>
    <t>03 1 00 28540</t>
  </si>
  <si>
    <t>17 0 00 S004Д</t>
  </si>
  <si>
    <t>Частичная компенсация дополнительных расходов на повышение оплаты труда работников бюджетной сферы и иные цели</t>
  </si>
  <si>
    <t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на 2020-2023 годы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</si>
  <si>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</si>
  <si>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</si>
  <si>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</si>
  <si>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</si>
  <si>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Проведение работ по описанию местоположения границ территориальных зон 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</si>
  <si>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</si>
  <si>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</si>
  <si>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</si>
  <si>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</si>
  <si>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</si>
  <si>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</si>
  <si>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</si>
  <si>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</si>
  <si>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</si>
  <si>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</si>
  <si>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</si>
  <si>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</si>
  <si>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</si>
  <si>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</si>
  <si>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</si>
  <si>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</si>
  <si>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</si>
  <si>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</si>
  <si>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</si>
  <si>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</si>
  <si>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</si>
  <si>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</si>
  <si>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</si>
  <si>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</si>
  <si>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</si>
  <si>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</si>
  <si>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</si>
  <si>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08 3 00 41600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</si>
  <si>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</si>
  <si>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>04 0 F2 Д5550</t>
  </si>
  <si>
    <t>Резервные фонды исполнительных огранов местного самоуправления (иные мероприятия)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</si>
  <si>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на 2019-2021 годы 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</si>
  <si>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</si>
  <si>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</si>
  <si>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01 5 А1 S8080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</si>
  <si>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</si>
  <si>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</si>
  <si>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Реализация инициативных проектов</t>
  </si>
  <si>
    <t>05 2 Е2 00000</t>
  </si>
  <si>
    <t>05 2 Е2 54910</t>
  </si>
  <si>
    <t>Региональный проект «Успех каждого ребенка»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</si>
  <si>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</si>
  <si>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</si>
  <si>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</si>
  <si>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</si>
  <si>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08 3 F1 00000</t>
  </si>
  <si>
    <t>08 3 F1 50212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</si>
  <si>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</t>
  </si>
  <si>
    <t>Региональный проект «Жилье»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</si>
  <si>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</si>
  <si>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</si>
  <si>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</si>
  <si>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2021 -2025 годы"</t>
  </si>
  <si>
    <t>Предоставление молодым семьям - участникам подпрограммы социальных выплат на приобретение (строительство) жилья</t>
  </si>
  <si>
    <t>к Решению Собрания депутатов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</si>
  <si>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</si>
  <si>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</si>
  <si>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</si>
  <si>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 xml:space="preserve">                                                                                                                  от        "  "                   2020 г. № </t>
  </si>
  <si>
    <t xml:space="preserve">                                  от  " 23 "   декабря   2020 г. № 58     </t>
  </si>
  <si>
    <t>на 2021 год и на плановый период 2022 и 2023 годов"</t>
  </si>
  <si>
    <t xml:space="preserve"> Сосновского муниципального района</t>
  </si>
  <si>
    <t>05 8 00 L3040</t>
  </si>
  <si>
    <t xml:space="preserve"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 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</si>
  <si>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</si>
  <si>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17 0 00 S004М</t>
  </si>
  <si>
    <t>10 0 00 10220</t>
  </si>
  <si>
    <t>99 0 00 10120</t>
  </si>
  <si>
    <t>18 0 F3 S7483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</si>
  <si>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</si>
  <si>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08 3 F1 23030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</si>
  <si>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</si>
  <si>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</si>
  <si>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</si>
  <si>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</si>
  <si>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05 3 00 41600</t>
  </si>
  <si>
    <t>17 0 00 71040</t>
  </si>
  <si>
    <t>Капитальные вложения в объекты физической культуры и спорта (местный бюджет)</t>
  </si>
  <si>
    <t>633</t>
  </si>
  <si>
    <t>Субсидии (гранты в форме субсидий), не подлежащие казначейскому сопровождению</t>
  </si>
  <si>
    <t>07 6 00 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</si>
  <si>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</si>
  <si>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853</t>
  </si>
  <si>
    <t>01 5 А1 S8070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</si>
  <si>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зданий), за счет средств областного бюджета</t>
  </si>
  <si>
    <t>Уплата иных платежей</t>
  </si>
  <si>
    <t>Организация и проведение мероприятий в сфере физической культуры и спорта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</si>
  <si>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</si>
  <si>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Иные дотации</t>
  </si>
  <si>
    <t>512</t>
  </si>
  <si>
    <t>99 0 00 72210</t>
  </si>
  <si>
    <t>Поддержка мер по обеспечению сбалансированности бюджетов</t>
  </si>
  <si>
    <t>Обеспечение деятельности (оказание услуг) подведомственных казенных учреждений.  Подпрограмма "Укрепление материально-технической базы и обеспечение пожарной безопасности учреждений культуры Сосновского района "</t>
  </si>
  <si>
    <t>20 1 00 19320</t>
  </si>
  <si>
    <t>Проведение работ по описанию местоположения границ населенных пунктов за счет средств местного бюджета</t>
  </si>
  <si>
    <t>20 2 00 19330</t>
  </si>
  <si>
    <t>Проведение работ по описанию местоположения границ территориальных зон за счет средств местного бюджета</t>
  </si>
  <si>
    <t>99 0 00 54690</t>
  </si>
  <si>
    <t>Проведение Всероссийской переписи населения 2020 года</t>
  </si>
  <si>
    <t>Финансовое обеспечение выполнения функций органами местного самоуправления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</si>
  <si>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</si>
  <si>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</si>
  <si>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</si>
  <si>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</si>
  <si>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</si>
  <si>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</si>
  <si>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99 0 00 14060</t>
  </si>
  <si>
    <t>Мероприятия в области коммунального хозяйства</t>
  </si>
  <si>
    <t>322</t>
  </si>
  <si>
    <t>Субсидии гражданам на приобретение жилья</t>
  </si>
  <si>
    <t>01 5 А2 5519Б</t>
  </si>
  <si>
    <t>01 5 А2 00000</t>
  </si>
  <si>
    <t>Региональный проект «Творческие люди»</t>
  </si>
  <si>
    <t>01 5 А2 5519В</t>
  </si>
  <si>
    <t>Муниципальная программа "Энергосбережение и повышение энергетической эффективности Сосновского муниципального района Челябинской области на 2021 -2025 годы"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</si>
  <si>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</t>
  </si>
  <si>
    <t>Иные выплаты персоналу учреждений, за исключением фонда оплаты труда</t>
  </si>
  <si>
    <t>05 1 00 42000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</si>
  <si>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</si>
  <si>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</si>
  <si>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07 1 00 42300</t>
  </si>
  <si>
    <t>Организации дополнительного образования. Подпрограмма " Одаренные дети"</t>
  </si>
  <si>
    <t>17 0 00 S0044</t>
  </si>
  <si>
    <t>Ведомственная структура расходов бюджета Сосновского муниципального района на 2021 год и на плановый период 2022 и 2023 годов</t>
  </si>
  <si>
    <t xml:space="preserve">Приложение № 5 </t>
  </si>
  <si>
    <t>Иные пенсии, социальные доплаты к пенсиям</t>
  </si>
  <si>
    <t>312</t>
  </si>
  <si>
    <t>12 0 00 99610</t>
  </si>
  <si>
    <t>08 2 00 14080</t>
  </si>
  <si>
    <t>Предоставление молодым семьям-участникам подпрограммы дополнительных социальных выплат при рождении (усыновлении) одного ребенка</t>
  </si>
  <si>
    <t>01 5 00 S9606</t>
  </si>
  <si>
    <t>01 5 00 19606</t>
  </si>
  <si>
    <t>000</t>
  </si>
  <si>
    <t>Инициативный проект: "Ремонт кровли здания, замена отопления МКУК "Межпоселенческая централизованная библиотечная система", с. Долгодеревенское, ул. Свердловская, д. 15" за счет средств местного бюджета</t>
  </si>
  <si>
    <t>Ремонт кровли здания, замена отопления МКУК "Межпоселенческая централизованная библиотечная система", с. Долгодеревенское, ул. Свердловская, д. 15</t>
  </si>
  <si>
    <t>01 5 00 S9610</t>
  </si>
  <si>
    <t>Ремонт помещений 3,4,7,8,9 и наружные работы по ремонту здания по ул. Школьная д. Верхние Малюки Полетаевского сельского поселения Сосновского муниципального района</t>
  </si>
  <si>
    <t>01 5 ИП 99606</t>
  </si>
  <si>
    <t>01 5 ИП 00000</t>
  </si>
  <si>
    <t>Инициативные платежи по инициативному проекту: "Ремонт кровли здания, замена отопления МКУК "Межпоселенческая централизованная библиотечная система", с. Долгодеревенское, ул. Свердловская, д. 15"</t>
  </si>
  <si>
    <t>Инициативные платежи от населения</t>
  </si>
  <si>
    <t>01 5 00 S9609</t>
  </si>
  <si>
    <t>01 5 00 S9612</t>
  </si>
  <si>
    <t>Ремонт кровли Рощинского дома культуры МБУК "МСКО" отдела культуры администрации Сосновского муниципального района, находящегося по адресу: Челябинская область, Сосновский район, п. Рощино, ул. Ленина д.9</t>
  </si>
  <si>
    <t>Ремонт кровли и потолка в помещениях Саргазинского сельского клуба, п.Саргазы, ул. Мичурина, д.10</t>
  </si>
  <si>
    <t>05 3 00 19604</t>
  </si>
  <si>
    <t>05 3 00 19605</t>
  </si>
  <si>
    <t>05 3 00 S9603</t>
  </si>
  <si>
    <t>05 3 00 S9604</t>
  </si>
  <si>
    <t>05 3 00 S9605</t>
  </si>
  <si>
    <t>05 3 00 S9607</t>
  </si>
  <si>
    <t>05 3 ИП 99603</t>
  </si>
  <si>
    <t>05 3 ИП 00000</t>
  </si>
  <si>
    <t>05 3 ИП 99604</t>
  </si>
  <si>
    <t>Инициативный проект: "Ремонт входной группы МОУ "Мирненская СОШ" и благоустройство прилегающей территории" п. Мирный ул. Школьная д. 6" за счет средств местного бюджета</t>
  </si>
  <si>
    <t>Инициативный проект: "Ремонт кровли и фасада МОУ Долгодеревенская СОШ (здание начальной школы) с. Долгодеревенское, ул. Набережная, д.1"за счет средств местного бюджета</t>
  </si>
  <si>
    <t>Приобретение и установка веранды для дошкольных групп МОУ "Солнечной средней общеобразовательной школы" п. Солнечный ул. Мира д.13</t>
  </si>
  <si>
    <t>Ремонт входной группы МОУ "Мирненская СОШ" и благоустройство прилегающей территории п. Мирный ул. Школьная д. 6</t>
  </si>
  <si>
    <t>Ремонт кровли и фасада МОУ Долгодеревенская СОШ (здание начальной школы) с. Долгодеревенское, ул. Набережная, д.1</t>
  </si>
  <si>
    <t>Ремонт внутренних систем водоснабжения и канализации МОУ Долгодеревенская СОШ (здание начальной школы). Монтаж теплового пункта МОУ Долгодеревенская СОШ, ул. Набережная, д. 1</t>
  </si>
  <si>
    <t>Инициативные платежи по инициативному проекту: "Приобретение и установка веранды для дошкольных групп МОУ "Солнечной средней общеобразовательной школы" п. Солнечный ул. Мира д.13"</t>
  </si>
  <si>
    <t>Инициативные платежи по инициативному проекту: "Ремонт входной группы МОУ "Мирненская СОШ" и благоустройство прилегающей территории п. Мирный ул. Школьная д. 6"</t>
  </si>
  <si>
    <t>06 3 00 S9608</t>
  </si>
  <si>
    <t>Приобретение и установка веранд (теневых навесов) в МДОУ №36 п. Теченский, по адресу п.Теченский ул.Школьная д.15</t>
  </si>
  <si>
    <t>99 0 00 S9601</t>
  </si>
  <si>
    <t>99 0 00 S9602</t>
  </si>
  <si>
    <t>99 0 00 S9611</t>
  </si>
  <si>
    <t>99 0 00 S9613</t>
  </si>
  <si>
    <t>Модернизация автоматики на скважине д. Киржакуль</t>
  </si>
  <si>
    <t>Ремонт помещений №8, №9, №11,№12, №13, №14, №15 (по техническому паспорту) здания культурно-просветительского учреждения в с. Кайгородово по адресу ул.Школьная, д. 47</t>
  </si>
  <si>
    <t>Ремонт водопровода по ул. Зеленая 336 м ф63 мм п. Трубный</t>
  </si>
  <si>
    <t>Модернизация водопровода ул. Железнодорожная, ф 100мм L 1000 +ф 50мм-L 200 +32 мм -L 700м п. Полетаево Полетаевского сельского поселения Сосновского муниципального района</t>
  </si>
  <si>
    <t>Стимулирование увеличения численности самозанятых граждан и поступлений налога на профессиональный доход</t>
  </si>
  <si>
    <t>Региональный проект "Финансовая поддержка семей при рождении детей"</t>
  </si>
  <si>
    <t>99 0 00 99220</t>
  </si>
  <si>
    <t>Поощрение муниципальных управленческих команд в Челябинской области</t>
  </si>
  <si>
    <t>18 0 00 41600</t>
  </si>
  <si>
    <t>08 3 00 10212</t>
  </si>
  <si>
    <t>Строительство (реконструкция) объектов водоснабжения, водоотведения и (или) теплоснабжения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</si>
  <si>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</si>
  <si>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</si>
  <si>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01 5 00 19609</t>
  </si>
  <si>
    <t>01 5 00 19610</t>
  </si>
  <si>
    <t>Инициативный проект: "Ремонт кровли и потолка в помещениях Саргазинского сельского клуба, п. Саргазы, ул. Мичурина, д. 10" за счет средств местного бюджета</t>
  </si>
  <si>
    <t>Инициативный проект: "Ремонт помещений 3,4,7,8,9 и наружные работы по ремонту здания по ул. Школьная д. Верхние Малюки Полетаевского сельского поселения Сосновского муниципального района" за счет средств местного бюджета</t>
  </si>
  <si>
    <t>07 1 00 42000</t>
  </si>
  <si>
    <t>05 3 00 19607</t>
  </si>
  <si>
    <t>99 0 00 19602</t>
  </si>
  <si>
    <t>Дошкольные образовательные организации. Подпрограмма "Одаренные дети"</t>
  </si>
  <si>
    <t>Инициативный проект: "Ремонт внутренних систем водоснабжения и канализации МОУ Долгодеревенская СОШ (здание начальной школы). Монтаж теплового пункта МОУ Долгодеревенская СОШ, ул. Набережная, д. 1" за счет средств местного бюджета</t>
  </si>
  <si>
    <t>Ремонт помещений №8, №9, №11,№12, №13, №14, №15 (по техническому паспорту) здания культурно-просветительского учреждения в с. Кайгородово по адресу ул.Школьная, д. 47 за счет местного бюджета</t>
  </si>
  <si>
    <t>Приложение №   3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</si>
  <si>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</si>
  <si>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</si>
  <si>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03 1 D4 00000</t>
  </si>
  <si>
    <t>03 1 D4 60340</t>
  </si>
  <si>
    <t>Реализация регионального проекта "Информационная безопасность"</t>
  </si>
  <si>
    <t>Региональный проект " Информационная безопасность"</t>
  </si>
  <si>
    <t>от   " 15 " сентября   2021 г №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</si>
</sst>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&quot;₽&quot;"/>
    <numFmt numFmtId="166" formatCode="#,##0.00_ ;\-#,##0.00\ "/>
    <numFmt numFmtId="167" formatCode="?"/>
  </numFmts>
  <fonts count="17" x14ac:knownFonts="1">
    <font>
      <sz val="10"/>
      <name val="Arial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 Cyr"/>
    </font>
    <font>
      <sz val="8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Arial Cyr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96">
    <xf numFmtId="0" fontId="0" fillId="0" borderId="0" xfId="0"/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9" fontId="1" fillId="0" borderId="1" xfId="0" applyNumberFormat="1" applyFont="1" applyFill="1" applyBorder="1" applyAlignment="1" applyProtection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43" fontId="1" fillId="0" borderId="0" xfId="2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3" fontId="1" fillId="0" borderId="0" xfId="2" applyFont="1" applyFill="1" applyAlignment="1">
      <alignment vertical="center"/>
    </xf>
    <xf numFmtId="167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165" fontId="1" fillId="0" borderId="1" xfId="0" applyNumberFormat="1" applyFont="1" applyFill="1" applyBorder="1" applyAlignment="1" applyProtection="1">
      <alignment horizontal="left" vertical="top" wrapText="1"/>
      <protection locked="0"/>
    </xf>
    <xf numFmtId="43" fontId="1" fillId="0" borderId="0" xfId="2" applyFont="1" applyFill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43" fontId="1" fillId="0" borderId="1" xfId="2" applyFont="1" applyFill="1" applyBorder="1" applyAlignment="1">
      <alignment horizontal="right" vertical="top" wrapText="1"/>
    </xf>
    <xf numFmtId="166" fontId="1" fillId="0" borderId="1" xfId="2" applyNumberFormat="1" applyFont="1" applyFill="1" applyBorder="1" applyAlignment="1">
      <alignment horizontal="right" vertical="top" wrapText="1"/>
    </xf>
    <xf numFmtId="166" fontId="1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" fontId="7" fillId="0" borderId="1" xfId="0" applyNumberFormat="1" applyFont="1" applyFill="1" applyBorder="1" applyAlignment="1" applyProtection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Fill="1" applyBorder="1" applyAlignment="1">
      <alignment vertical="top"/>
    </xf>
    <xf numFmtId="49" fontId="1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/>
    <xf numFmtId="0" fontId="1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43" fontId="2" fillId="0" borderId="0" xfId="2" applyFont="1" applyFill="1" applyAlignment="1">
      <alignment horizontal="center" vertical="center"/>
    </xf>
    <xf numFmtId="43" fontId="2" fillId="0" borderId="0" xfId="2" applyFont="1" applyFill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 applyProtection="1">
      <alignment horizontal="right" vertical="top"/>
      <protection locked="0"/>
    </xf>
    <xf numFmtId="49" fontId="1" fillId="0" borderId="3" xfId="0" applyNumberFormat="1" applyFont="1" applyFill="1" applyBorder="1" applyAlignment="1">
      <alignment horizontal="center" vertical="top" wrapText="1"/>
    </xf>
    <xf numFmtId="4" fontId="15" fillId="0" borderId="4" xfId="0" applyNumberFormat="1" applyFont="1" applyFill="1" applyBorder="1" applyAlignment="1" applyProtection="1">
      <alignment horizontal="right" vertical="top" wrapText="1"/>
    </xf>
    <xf numFmtId="4" fontId="15" fillId="0" borderId="1" xfId="0" applyNumberFormat="1" applyFont="1" applyFill="1" applyBorder="1" applyAlignment="1" applyProtection="1">
      <alignment horizontal="righ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1" fillId="0" borderId="0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2" borderId="0" xfId="0" applyFont="1" applyFill="1"/>
    <xf numFmtId="0" fontId="1" fillId="3" borderId="0" xfId="0" applyFont="1" applyFill="1"/>
    <xf numFmtId="49" fontId="16" fillId="0" borderId="2" xfId="0" applyNumberFormat="1" applyFont="1" applyBorder="1" applyAlignment="1" applyProtection="1">
      <alignment horizontal="left" vertical="top" wrapText="1"/>
    </xf>
    <xf numFmtId="167" fontId="16" fillId="0" borderId="2" xfId="0" applyNumberFormat="1" applyFont="1" applyBorder="1" applyAlignment="1" applyProtection="1">
      <alignment horizontal="left" vertical="top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4" fontId="1" fillId="0" borderId="0" xfId="0" applyNumberFormat="1" applyFont="1" applyFill="1" applyAlignment="1"/>
    <xf numFmtId="49" fontId="1" fillId="0" borderId="2" xfId="0" applyNumberFormat="1" applyFont="1" applyBorder="1" applyAlignment="1" applyProtection="1">
      <alignment horizontal="left" vertical="top" wrapText="1"/>
    </xf>
    <xf numFmtId="49" fontId="16" fillId="0" borderId="1" xfId="0" applyNumberFormat="1" applyFont="1" applyBorder="1" applyAlignment="1" applyProtection="1">
      <alignment horizontal="left" vertical="top" wrapText="1"/>
    </xf>
    <xf numFmtId="4" fontId="1" fillId="0" borderId="0" xfId="0" applyNumberFormat="1" applyFont="1" applyFill="1"/>
    <xf numFmtId="49" fontId="16" fillId="0" borderId="2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86"/>
  <sheetViews>
    <sheetView tabSelected="1" showRuler="0" zoomScale="110" zoomScaleNormal="110" zoomScaleSheetLayoutView="90" zoomScalePageLayoutView="84" workbookViewId="0">
      <selection activeCell="H5" sqref="H5:J5"/>
    </sheetView>
  </sheetViews>
  <sheetFormatPr defaultColWidth="8.85546875" defaultRowHeight="11.25" x14ac:dyDescent="0.2"/>
  <cols>
    <col min="1" max="1" width="76.28515625" style="6" customWidth="1"/>
    <col min="2" max="2" width="6.7109375" style="7" customWidth="1"/>
    <col min="3" max="3" width="5.140625" style="11" customWidth="1"/>
    <col min="4" max="4" width="4.7109375" style="11" customWidth="1"/>
    <col min="5" max="5" width="12.5703125" style="11" customWidth="1"/>
    <col min="6" max="7" width="4.28515625" style="11" customWidth="1"/>
    <col min="8" max="8" width="16.140625" style="8" customWidth="1"/>
    <col min="9" max="9" width="15.85546875" style="14" customWidth="1"/>
    <col min="10" max="10" width="15.28515625" style="11" customWidth="1"/>
    <col min="11" max="31" width="0" style="6" hidden="1" customWidth="1"/>
    <col min="32" max="16384" width="8.85546875" style="6"/>
  </cols>
  <sheetData>
    <row r="1" spans="1:10" ht="12.75" customHeight="1" x14ac:dyDescent="0.2">
      <c r="A1" s="60"/>
      <c r="B1" s="93"/>
      <c r="C1" s="93"/>
      <c r="D1" s="93"/>
      <c r="E1" s="93"/>
      <c r="F1" s="93"/>
      <c r="H1" s="92" t="s">
        <v>800</v>
      </c>
      <c r="I1" s="92"/>
      <c r="J1" s="92"/>
    </row>
    <row r="2" spans="1:10" ht="12.75" x14ac:dyDescent="0.2">
      <c r="A2" s="60"/>
      <c r="B2" s="59"/>
      <c r="C2" s="59"/>
      <c r="D2" s="59"/>
      <c r="E2" s="93" t="s">
        <v>663</v>
      </c>
      <c r="F2" s="93"/>
      <c r="G2" s="93"/>
      <c r="H2" s="93"/>
      <c r="I2" s="93"/>
      <c r="J2" s="93"/>
    </row>
    <row r="3" spans="1:10" ht="12.75" x14ac:dyDescent="0.2">
      <c r="A3" s="60"/>
      <c r="B3" s="59"/>
      <c r="C3" s="59"/>
      <c r="D3" s="59"/>
      <c r="E3" s="83"/>
      <c r="F3" s="83"/>
      <c r="G3" s="83"/>
      <c r="H3" s="93" t="s">
        <v>670</v>
      </c>
      <c r="I3" s="93"/>
      <c r="J3" s="93"/>
    </row>
    <row r="4" spans="1:10" ht="12.75" x14ac:dyDescent="0.2">
      <c r="A4" s="60"/>
      <c r="B4" s="93"/>
      <c r="C4" s="93"/>
      <c r="D4" s="93"/>
      <c r="E4" s="93"/>
      <c r="F4" s="93"/>
      <c r="H4" s="93"/>
      <c r="I4" s="93"/>
      <c r="J4" s="93"/>
    </row>
    <row r="5" spans="1:10" ht="12.75" x14ac:dyDescent="0.2">
      <c r="A5" s="60"/>
      <c r="B5" s="94"/>
      <c r="C5" s="94"/>
      <c r="D5" s="94"/>
      <c r="E5" s="94"/>
      <c r="F5" s="94"/>
      <c r="G5" s="85" t="s">
        <v>667</v>
      </c>
      <c r="H5" s="93" t="s">
        <v>807</v>
      </c>
      <c r="I5" s="93"/>
      <c r="J5" s="93"/>
    </row>
    <row r="6" spans="1:10" ht="12.75" x14ac:dyDescent="0.2">
      <c r="A6" s="60"/>
      <c r="B6" s="60"/>
      <c r="C6" s="61"/>
      <c r="D6" s="60"/>
      <c r="E6" s="60"/>
      <c r="F6" s="60"/>
      <c r="H6" s="60"/>
      <c r="I6" s="60"/>
      <c r="J6" s="61"/>
    </row>
    <row r="7" spans="1:10" ht="12.75" x14ac:dyDescent="0.2">
      <c r="A7" s="60"/>
      <c r="B7" s="60"/>
      <c r="C7" s="61"/>
      <c r="D7" s="60"/>
      <c r="E7" s="60"/>
      <c r="F7" s="60"/>
      <c r="H7" s="60"/>
      <c r="I7" s="60"/>
      <c r="J7" s="61"/>
    </row>
    <row r="8" spans="1:10" ht="12.75" x14ac:dyDescent="0.2">
      <c r="A8" s="60"/>
      <c r="B8" s="60"/>
      <c r="C8" s="61"/>
      <c r="D8" s="60"/>
      <c r="E8" s="93"/>
      <c r="F8" s="93"/>
      <c r="H8" s="60"/>
      <c r="I8" s="93" t="s">
        <v>733</v>
      </c>
      <c r="J8" s="93"/>
    </row>
    <row r="9" spans="1:10" ht="12.75" x14ac:dyDescent="0.2">
      <c r="A9" s="60"/>
      <c r="B9" s="93"/>
      <c r="C9" s="93"/>
      <c r="D9" s="93"/>
      <c r="E9" s="93"/>
      <c r="F9" s="93"/>
      <c r="H9" s="93" t="s">
        <v>664</v>
      </c>
      <c r="I9" s="93"/>
      <c r="J9" s="93"/>
    </row>
    <row r="10" spans="1:10" ht="12.75" x14ac:dyDescent="0.2">
      <c r="A10" s="60"/>
      <c r="B10" s="93"/>
      <c r="C10" s="93"/>
      <c r="D10" s="93"/>
      <c r="E10" s="93"/>
      <c r="F10" s="93"/>
      <c r="H10" s="93" t="s">
        <v>665</v>
      </c>
      <c r="I10" s="93"/>
      <c r="J10" s="93"/>
    </row>
    <row r="11" spans="1:10" ht="12.75" x14ac:dyDescent="0.2">
      <c r="A11" s="93"/>
      <c r="B11" s="93"/>
      <c r="C11" s="93"/>
      <c r="D11" s="93"/>
      <c r="E11" s="93"/>
      <c r="F11" s="93"/>
      <c r="H11" s="93" t="s">
        <v>666</v>
      </c>
      <c r="I11" s="93"/>
      <c r="J11" s="93"/>
    </row>
    <row r="12" spans="1:10" ht="12.75" x14ac:dyDescent="0.2">
      <c r="A12" s="93"/>
      <c r="B12" s="93"/>
      <c r="C12" s="93"/>
      <c r="D12" s="93"/>
      <c r="E12" s="93"/>
      <c r="F12" s="93"/>
      <c r="G12" s="93" t="s">
        <v>669</v>
      </c>
      <c r="H12" s="93"/>
      <c r="I12" s="93"/>
      <c r="J12" s="93"/>
    </row>
    <row r="13" spans="1:10" ht="12.75" x14ac:dyDescent="0.2">
      <c r="A13" s="93"/>
      <c r="B13" s="93"/>
      <c r="C13" s="93"/>
      <c r="D13" s="93"/>
      <c r="E13" s="93"/>
      <c r="F13" s="93"/>
      <c r="G13" s="93" t="s">
        <v>668</v>
      </c>
      <c r="H13" s="93"/>
      <c r="I13" s="93"/>
      <c r="J13" s="93"/>
    </row>
    <row r="14" spans="1:10" x14ac:dyDescent="0.2">
      <c r="A14" s="51"/>
      <c r="B14" s="11"/>
      <c r="H14" s="11"/>
      <c r="I14" s="12"/>
      <c r="J14" s="13"/>
    </row>
    <row r="15" spans="1:10" ht="32.25" customHeight="1" x14ac:dyDescent="0.2">
      <c r="A15" s="95" t="s">
        <v>732</v>
      </c>
      <c r="B15" s="95"/>
      <c r="C15" s="95"/>
      <c r="D15" s="95"/>
      <c r="E15" s="95"/>
      <c r="F15" s="95"/>
      <c r="G15" s="95"/>
      <c r="H15" s="95"/>
      <c r="I15" s="95"/>
      <c r="J15" s="95"/>
    </row>
    <row r="16" spans="1:10" x14ac:dyDescent="0.2">
      <c r="A16" s="62"/>
      <c r="B16" s="84"/>
      <c r="C16" s="91"/>
      <c r="D16" s="91"/>
      <c r="E16" s="91"/>
      <c r="F16" s="84"/>
      <c r="G16" s="84"/>
      <c r="H16" s="63"/>
      <c r="I16" s="63"/>
      <c r="J16" s="63"/>
    </row>
    <row r="17" spans="1:32" x14ac:dyDescent="0.2">
      <c r="A17" s="62"/>
      <c r="B17" s="84"/>
      <c r="C17" s="84"/>
      <c r="D17" s="84"/>
      <c r="E17" s="84"/>
      <c r="F17" s="84"/>
      <c r="G17" s="84"/>
      <c r="H17" s="64"/>
      <c r="I17" s="64"/>
      <c r="J17" s="65" t="s">
        <v>471</v>
      </c>
    </row>
    <row r="18" spans="1:32" ht="58.5" x14ac:dyDescent="0.2">
      <c r="A18" s="66" t="s">
        <v>158</v>
      </c>
      <c r="B18" s="3" t="s">
        <v>73</v>
      </c>
      <c r="C18" s="3" t="s">
        <v>83</v>
      </c>
      <c r="D18" s="3" t="s">
        <v>84</v>
      </c>
      <c r="E18" s="3" t="s">
        <v>307</v>
      </c>
      <c r="F18" s="3" t="s">
        <v>89</v>
      </c>
      <c r="G18" s="3"/>
      <c r="H18" s="66" t="s">
        <v>555</v>
      </c>
      <c r="I18" s="66" t="s">
        <v>556</v>
      </c>
      <c r="J18" s="66" t="s">
        <v>557</v>
      </c>
    </row>
    <row r="19" spans="1:32" x14ac:dyDescent="0.2">
      <c r="A19" s="52" t="s">
        <v>51</v>
      </c>
      <c r="B19" s="52" t="s">
        <v>47</v>
      </c>
      <c r="C19" s="52" t="s">
        <v>48</v>
      </c>
      <c r="D19" s="52" t="s">
        <v>49</v>
      </c>
      <c r="E19" s="52" t="s">
        <v>121</v>
      </c>
      <c r="F19" s="52" t="s">
        <v>50</v>
      </c>
      <c r="G19" s="52" t="s">
        <v>122</v>
      </c>
      <c r="H19" s="52" t="s">
        <v>123</v>
      </c>
      <c r="I19" s="52" t="s">
        <v>124</v>
      </c>
      <c r="J19" s="52" t="s">
        <v>160</v>
      </c>
    </row>
    <row r="20" spans="1:32" x14ac:dyDescent="0.2">
      <c r="A20" s="67" t="s">
        <v>82</v>
      </c>
      <c r="B20" s="52"/>
      <c r="C20" s="52"/>
      <c r="D20" s="52"/>
      <c r="E20" s="52"/>
      <c r="F20" s="52"/>
      <c r="G20" s="52"/>
      <c r="H20" s="68">
        <f>H21+H344+H396+H410+H546+H567+H863+H1011</f>
        <v>3335827537.0899997</v>
      </c>
      <c r="I20" s="68">
        <f>I21+I344+I396+I410+I546+I567+I863+I1011</f>
        <v>3157169463.0000005</v>
      </c>
      <c r="J20" s="68">
        <f>J21+J344+J396+J410+J546+J567+J863+J1011</f>
        <v>3234539800</v>
      </c>
      <c r="AF20" s="89"/>
    </row>
    <row r="21" spans="1:32" x14ac:dyDescent="0.2">
      <c r="A21" s="1" t="s">
        <v>59</v>
      </c>
      <c r="B21" s="33" t="s">
        <v>74</v>
      </c>
      <c r="C21" s="39"/>
      <c r="D21" s="39"/>
      <c r="E21" s="39"/>
      <c r="F21" s="39"/>
      <c r="G21" s="39"/>
      <c r="H21" s="24">
        <f>H22+H117+H138+H188+H259+H269+H306+H315</f>
        <v>921861885.8599999</v>
      </c>
      <c r="I21" s="24">
        <f>I22+I117+I138+I188+I259+I269+I306+I315</f>
        <v>812893408.79999995</v>
      </c>
      <c r="J21" s="24">
        <f>J22+J117+J138+J188+J259+J269+J306+J315</f>
        <v>941290817</v>
      </c>
    </row>
    <row r="22" spans="1:32" x14ac:dyDescent="0.2">
      <c r="A22" s="1" t="s">
        <v>87</v>
      </c>
      <c r="B22" s="33" t="s">
        <v>74</v>
      </c>
      <c r="C22" s="33" t="s">
        <v>85</v>
      </c>
      <c r="D22" s="33" t="s">
        <v>86</v>
      </c>
      <c r="E22" s="33"/>
      <c r="F22" s="33"/>
      <c r="G22" s="24"/>
      <c r="H22" s="24">
        <f>H23+H28+H52+H56+H60</f>
        <v>116021001.09</v>
      </c>
      <c r="I22" s="24">
        <f>I23+I28+I52+I56+I60</f>
        <v>109281617</v>
      </c>
      <c r="J22" s="24">
        <f>J23+J28+J52+J56+J60</f>
        <v>109030717</v>
      </c>
    </row>
    <row r="23" spans="1:32" ht="22.5" x14ac:dyDescent="0.2">
      <c r="A23" s="1" t="s">
        <v>472</v>
      </c>
      <c r="B23" s="33" t="s">
        <v>74</v>
      </c>
      <c r="C23" s="33" t="s">
        <v>85</v>
      </c>
      <c r="D23" s="33" t="s">
        <v>88</v>
      </c>
      <c r="E23" s="33"/>
      <c r="F23" s="33"/>
      <c r="G23" s="33"/>
      <c r="H23" s="24">
        <f t="shared" ref="H23:J24" si="0">H24</f>
        <v>2642242.63</v>
      </c>
      <c r="I23" s="24">
        <f t="shared" si="0"/>
        <v>1910750</v>
      </c>
      <c r="J23" s="24">
        <f t="shared" si="0"/>
        <v>1910750</v>
      </c>
    </row>
    <row r="24" spans="1:32" x14ac:dyDescent="0.2">
      <c r="A24" s="18" t="s">
        <v>459</v>
      </c>
      <c r="B24" s="33" t="s">
        <v>74</v>
      </c>
      <c r="C24" s="33" t="s">
        <v>85</v>
      </c>
      <c r="D24" s="33" t="s">
        <v>88</v>
      </c>
      <c r="E24" s="33" t="s">
        <v>280</v>
      </c>
      <c r="F24" s="33"/>
      <c r="G24" s="33"/>
      <c r="H24" s="24">
        <f t="shared" si="0"/>
        <v>2642242.63</v>
      </c>
      <c r="I24" s="24">
        <f t="shared" si="0"/>
        <v>1910750</v>
      </c>
      <c r="J24" s="24">
        <f t="shared" si="0"/>
        <v>1910750</v>
      </c>
    </row>
    <row r="25" spans="1:32" x14ac:dyDescent="0.2">
      <c r="A25" s="1" t="s">
        <v>60</v>
      </c>
      <c r="B25" s="33" t="s">
        <v>74</v>
      </c>
      <c r="C25" s="33" t="s">
        <v>85</v>
      </c>
      <c r="D25" s="33" t="s">
        <v>88</v>
      </c>
      <c r="E25" s="33" t="s">
        <v>331</v>
      </c>
      <c r="F25" s="33"/>
      <c r="G25" s="33"/>
      <c r="H25" s="24">
        <f>H26+H27</f>
        <v>2642242.63</v>
      </c>
      <c r="I25" s="24">
        <f>I26+I27</f>
        <v>1910750</v>
      </c>
      <c r="J25" s="24">
        <f>J26+J27</f>
        <v>1910750</v>
      </c>
    </row>
    <row r="26" spans="1:32" x14ac:dyDescent="0.2">
      <c r="A26" s="9" t="s">
        <v>446</v>
      </c>
      <c r="B26" s="33" t="s">
        <v>74</v>
      </c>
      <c r="C26" s="33" t="s">
        <v>85</v>
      </c>
      <c r="D26" s="33" t="s">
        <v>88</v>
      </c>
      <c r="E26" s="33" t="s">
        <v>331</v>
      </c>
      <c r="F26" s="33" t="s">
        <v>90</v>
      </c>
      <c r="G26" s="33"/>
      <c r="H26" s="24">
        <v>2029370.03</v>
      </c>
      <c r="I26" s="24">
        <v>1470750</v>
      </c>
      <c r="J26" s="24">
        <v>1470750</v>
      </c>
    </row>
    <row r="27" spans="1:32" ht="22.5" x14ac:dyDescent="0.2">
      <c r="A27" s="9" t="s">
        <v>448</v>
      </c>
      <c r="B27" s="33" t="s">
        <v>74</v>
      </c>
      <c r="C27" s="33" t="s">
        <v>85</v>
      </c>
      <c r="D27" s="33" t="s">
        <v>88</v>
      </c>
      <c r="E27" s="33" t="s">
        <v>331</v>
      </c>
      <c r="F27" s="33" t="s">
        <v>447</v>
      </c>
      <c r="G27" s="33"/>
      <c r="H27" s="24">
        <v>612872.6</v>
      </c>
      <c r="I27" s="24">
        <v>440000</v>
      </c>
      <c r="J27" s="24">
        <v>440000</v>
      </c>
    </row>
    <row r="28" spans="1:32" ht="22.5" x14ac:dyDescent="0.2">
      <c r="A28" s="45" t="s">
        <v>473</v>
      </c>
      <c r="B28" s="33" t="s">
        <v>74</v>
      </c>
      <c r="C28" s="33" t="s">
        <v>85</v>
      </c>
      <c r="D28" s="33" t="s">
        <v>91</v>
      </c>
      <c r="E28" s="33"/>
      <c r="F28" s="33"/>
      <c r="G28" s="33"/>
      <c r="H28" s="24">
        <f>H29</f>
        <v>86377992.730000004</v>
      </c>
      <c r="I28" s="24">
        <f>I29</f>
        <v>71895267</v>
      </c>
      <c r="J28" s="24">
        <f>J29</f>
        <v>72055267</v>
      </c>
    </row>
    <row r="29" spans="1:32" x14ac:dyDescent="0.2">
      <c r="A29" s="18" t="s">
        <v>459</v>
      </c>
      <c r="B29" s="33" t="s">
        <v>74</v>
      </c>
      <c r="C29" s="33" t="s">
        <v>85</v>
      </c>
      <c r="D29" s="33" t="s">
        <v>91</v>
      </c>
      <c r="E29" s="33" t="s">
        <v>280</v>
      </c>
      <c r="F29" s="33"/>
      <c r="G29" s="33"/>
      <c r="H29" s="24">
        <f>H30+H35+H38+H48</f>
        <v>86377992.730000004</v>
      </c>
      <c r="I29" s="24">
        <f>I30+I35+I38+I48</f>
        <v>71895267</v>
      </c>
      <c r="J29" s="24">
        <f>J30+J35+J38+J48</f>
        <v>72055267</v>
      </c>
    </row>
    <row r="30" spans="1:32" x14ac:dyDescent="0.2">
      <c r="A30" s="19" t="s">
        <v>604</v>
      </c>
      <c r="B30" s="33" t="s">
        <v>74</v>
      </c>
      <c r="C30" s="33" t="s">
        <v>85</v>
      </c>
      <c r="D30" s="33" t="s">
        <v>91</v>
      </c>
      <c r="E30" s="33" t="s">
        <v>333</v>
      </c>
      <c r="F30" s="33"/>
      <c r="G30" s="33"/>
      <c r="H30" s="24">
        <f>SUM(H31:H34)</f>
        <v>834200</v>
      </c>
      <c r="I30" s="24">
        <f>SUM(I31:I34)</f>
        <v>834200</v>
      </c>
      <c r="J30" s="24">
        <f>SUM(J31:J34)</f>
        <v>834200</v>
      </c>
    </row>
    <row r="31" spans="1:32" x14ac:dyDescent="0.2">
      <c r="A31" s="9" t="s">
        <v>446</v>
      </c>
      <c r="B31" s="33" t="s">
        <v>74</v>
      </c>
      <c r="C31" s="33" t="s">
        <v>85</v>
      </c>
      <c r="D31" s="33" t="s">
        <v>91</v>
      </c>
      <c r="E31" s="33" t="s">
        <v>333</v>
      </c>
      <c r="F31" s="33" t="s">
        <v>90</v>
      </c>
      <c r="G31" s="33" t="s">
        <v>220</v>
      </c>
      <c r="H31" s="25">
        <v>588851.41</v>
      </c>
      <c r="I31" s="25">
        <v>633000</v>
      </c>
      <c r="J31" s="25">
        <v>633000</v>
      </c>
    </row>
    <row r="32" spans="1:32" ht="22.5" x14ac:dyDescent="0.2">
      <c r="A32" s="9" t="s">
        <v>448</v>
      </c>
      <c r="B32" s="33" t="s">
        <v>74</v>
      </c>
      <c r="C32" s="33" t="s">
        <v>85</v>
      </c>
      <c r="D32" s="33" t="s">
        <v>91</v>
      </c>
      <c r="E32" s="33" t="s">
        <v>333</v>
      </c>
      <c r="F32" s="33" t="s">
        <v>447</v>
      </c>
      <c r="G32" s="33" t="s">
        <v>220</v>
      </c>
      <c r="H32" s="25">
        <v>191200</v>
      </c>
      <c r="I32" s="25">
        <v>191200</v>
      </c>
      <c r="J32" s="25">
        <v>191200</v>
      </c>
    </row>
    <row r="33" spans="1:31" x14ac:dyDescent="0.2">
      <c r="A33" s="19" t="s">
        <v>195</v>
      </c>
      <c r="B33" s="33" t="s">
        <v>74</v>
      </c>
      <c r="C33" s="33" t="s">
        <v>85</v>
      </c>
      <c r="D33" s="33" t="s">
        <v>91</v>
      </c>
      <c r="E33" s="33" t="s">
        <v>333</v>
      </c>
      <c r="F33" s="33" t="s">
        <v>194</v>
      </c>
      <c r="G33" s="33" t="s">
        <v>220</v>
      </c>
      <c r="H33" s="25">
        <v>5940</v>
      </c>
      <c r="I33" s="25">
        <v>0</v>
      </c>
      <c r="J33" s="25">
        <v>0</v>
      </c>
    </row>
    <row r="34" spans="1:31" x14ac:dyDescent="0.2">
      <c r="A34" s="1" t="s">
        <v>457</v>
      </c>
      <c r="B34" s="33" t="s">
        <v>74</v>
      </c>
      <c r="C34" s="33" t="s">
        <v>85</v>
      </c>
      <c r="D34" s="33" t="s">
        <v>91</v>
      </c>
      <c r="E34" s="33" t="s">
        <v>333</v>
      </c>
      <c r="F34" s="33" t="s">
        <v>94</v>
      </c>
      <c r="G34" s="33" t="s">
        <v>220</v>
      </c>
      <c r="H34" s="25">
        <v>48208.59</v>
      </c>
      <c r="I34" s="25">
        <v>10000</v>
      </c>
      <c r="J34" s="25">
        <v>10000</v>
      </c>
    </row>
    <row r="35" spans="1:31" ht="22.5" x14ac:dyDescent="0.2">
      <c r="A35" s="19" t="s">
        <v>605</v>
      </c>
      <c r="B35" s="33" t="s">
        <v>74</v>
      </c>
      <c r="C35" s="33" t="s">
        <v>85</v>
      </c>
      <c r="D35" s="33" t="s">
        <v>91</v>
      </c>
      <c r="E35" s="33" t="s">
        <v>334</v>
      </c>
      <c r="F35" s="33"/>
      <c r="G35" s="33"/>
      <c r="H35" s="26">
        <f t="shared" ref="H35:AE35" si="1">H37+H36</f>
        <v>129900</v>
      </c>
      <c r="I35" s="26">
        <f t="shared" si="1"/>
        <v>129900</v>
      </c>
      <c r="J35" s="26">
        <f t="shared" si="1"/>
        <v>129900</v>
      </c>
      <c r="K35" s="26">
        <f t="shared" si="1"/>
        <v>0</v>
      </c>
      <c r="L35" s="26">
        <f t="shared" si="1"/>
        <v>0</v>
      </c>
      <c r="M35" s="26">
        <f t="shared" si="1"/>
        <v>0</v>
      </c>
      <c r="N35" s="26">
        <f t="shared" si="1"/>
        <v>0</v>
      </c>
      <c r="O35" s="26">
        <f t="shared" si="1"/>
        <v>0</v>
      </c>
      <c r="P35" s="26">
        <f t="shared" si="1"/>
        <v>0</v>
      </c>
      <c r="Q35" s="26">
        <f t="shared" si="1"/>
        <v>0</v>
      </c>
      <c r="R35" s="26">
        <f t="shared" si="1"/>
        <v>0</v>
      </c>
      <c r="S35" s="26">
        <f t="shared" si="1"/>
        <v>0</v>
      </c>
      <c r="T35" s="26">
        <f t="shared" si="1"/>
        <v>0</v>
      </c>
      <c r="U35" s="26">
        <f t="shared" si="1"/>
        <v>0</v>
      </c>
      <c r="V35" s="26">
        <f t="shared" si="1"/>
        <v>0</v>
      </c>
      <c r="W35" s="26">
        <f t="shared" si="1"/>
        <v>0</v>
      </c>
      <c r="X35" s="26">
        <f t="shared" si="1"/>
        <v>0</v>
      </c>
      <c r="Y35" s="26">
        <f t="shared" si="1"/>
        <v>0</v>
      </c>
      <c r="Z35" s="26">
        <f t="shared" si="1"/>
        <v>0</v>
      </c>
      <c r="AA35" s="26">
        <f t="shared" si="1"/>
        <v>0</v>
      </c>
      <c r="AB35" s="26">
        <f t="shared" si="1"/>
        <v>0</v>
      </c>
      <c r="AC35" s="26">
        <f t="shared" si="1"/>
        <v>0</v>
      </c>
      <c r="AD35" s="26">
        <f t="shared" si="1"/>
        <v>0</v>
      </c>
      <c r="AE35" s="26">
        <f t="shared" si="1"/>
        <v>0</v>
      </c>
    </row>
    <row r="36" spans="1:31" x14ac:dyDescent="0.2">
      <c r="A36" s="19" t="s">
        <v>195</v>
      </c>
      <c r="B36" s="33" t="s">
        <v>74</v>
      </c>
      <c r="C36" s="33" t="s">
        <v>85</v>
      </c>
      <c r="D36" s="33" t="s">
        <v>91</v>
      </c>
      <c r="E36" s="33" t="s">
        <v>334</v>
      </c>
      <c r="F36" s="33" t="s">
        <v>194</v>
      </c>
      <c r="G36" s="33" t="s">
        <v>220</v>
      </c>
      <c r="H36" s="26">
        <v>80000</v>
      </c>
      <c r="I36" s="26">
        <v>0</v>
      </c>
      <c r="J36" s="26">
        <v>0</v>
      </c>
    </row>
    <row r="37" spans="1:31" x14ac:dyDescent="0.2">
      <c r="A37" s="1" t="s">
        <v>457</v>
      </c>
      <c r="B37" s="33" t="s">
        <v>74</v>
      </c>
      <c r="C37" s="33" t="s">
        <v>85</v>
      </c>
      <c r="D37" s="33" t="s">
        <v>91</v>
      </c>
      <c r="E37" s="33" t="s">
        <v>334</v>
      </c>
      <c r="F37" s="33" t="s">
        <v>94</v>
      </c>
      <c r="G37" s="33" t="s">
        <v>220</v>
      </c>
      <c r="H37" s="25">
        <v>49900</v>
      </c>
      <c r="I37" s="25">
        <v>129900</v>
      </c>
      <c r="J37" s="25">
        <v>129900</v>
      </c>
    </row>
    <row r="38" spans="1:31" x14ac:dyDescent="0.2">
      <c r="A38" s="50" t="s">
        <v>308</v>
      </c>
      <c r="B38" s="33" t="s">
        <v>74</v>
      </c>
      <c r="C38" s="33" t="s">
        <v>85</v>
      </c>
      <c r="D38" s="33" t="s">
        <v>91</v>
      </c>
      <c r="E38" s="33" t="s">
        <v>332</v>
      </c>
      <c r="F38" s="33"/>
      <c r="G38" s="33"/>
      <c r="H38" s="24">
        <f t="shared" ref="H38:AE38" si="2">SUBTOTAL(9,H39:H47)</f>
        <v>85297592.730000004</v>
      </c>
      <c r="I38" s="24">
        <f t="shared" si="2"/>
        <v>70814867</v>
      </c>
      <c r="J38" s="24">
        <f t="shared" si="2"/>
        <v>70974867</v>
      </c>
      <c r="K38" s="24">
        <f t="shared" si="2"/>
        <v>0</v>
      </c>
      <c r="L38" s="24">
        <f t="shared" si="2"/>
        <v>0</v>
      </c>
      <c r="M38" s="24">
        <f t="shared" si="2"/>
        <v>0</v>
      </c>
      <c r="N38" s="24">
        <f t="shared" si="2"/>
        <v>0</v>
      </c>
      <c r="O38" s="24">
        <f t="shared" si="2"/>
        <v>0</v>
      </c>
      <c r="P38" s="24">
        <f t="shared" si="2"/>
        <v>0</v>
      </c>
      <c r="Q38" s="24">
        <f t="shared" si="2"/>
        <v>0</v>
      </c>
      <c r="R38" s="24">
        <f t="shared" si="2"/>
        <v>0</v>
      </c>
      <c r="S38" s="24">
        <f t="shared" si="2"/>
        <v>0</v>
      </c>
      <c r="T38" s="24">
        <f t="shared" si="2"/>
        <v>0</v>
      </c>
      <c r="U38" s="24">
        <f t="shared" si="2"/>
        <v>0</v>
      </c>
      <c r="V38" s="24">
        <f t="shared" si="2"/>
        <v>0</v>
      </c>
      <c r="W38" s="24">
        <f t="shared" si="2"/>
        <v>0</v>
      </c>
      <c r="X38" s="24">
        <f t="shared" si="2"/>
        <v>0</v>
      </c>
      <c r="Y38" s="24">
        <f t="shared" si="2"/>
        <v>0</v>
      </c>
      <c r="Z38" s="24">
        <f t="shared" si="2"/>
        <v>0</v>
      </c>
      <c r="AA38" s="24">
        <f t="shared" si="2"/>
        <v>0</v>
      </c>
      <c r="AB38" s="24">
        <f t="shared" si="2"/>
        <v>0</v>
      </c>
      <c r="AC38" s="24">
        <f t="shared" si="2"/>
        <v>0</v>
      </c>
      <c r="AD38" s="24">
        <f t="shared" si="2"/>
        <v>0</v>
      </c>
      <c r="AE38" s="24">
        <f t="shared" si="2"/>
        <v>0</v>
      </c>
    </row>
    <row r="39" spans="1:31" x14ac:dyDescent="0.2">
      <c r="A39" s="9" t="s">
        <v>446</v>
      </c>
      <c r="B39" s="33" t="s">
        <v>74</v>
      </c>
      <c r="C39" s="33" t="s">
        <v>85</v>
      </c>
      <c r="D39" s="33" t="s">
        <v>91</v>
      </c>
      <c r="E39" s="33" t="s">
        <v>332</v>
      </c>
      <c r="F39" s="33" t="s">
        <v>90</v>
      </c>
      <c r="G39" s="69"/>
      <c r="H39" s="70">
        <v>50773534.090000004</v>
      </c>
      <c r="I39" s="70">
        <v>39919253</v>
      </c>
      <c r="J39" s="70">
        <v>39919253</v>
      </c>
    </row>
    <row r="40" spans="1:31" ht="22.5" x14ac:dyDescent="0.2">
      <c r="A40" s="1" t="s">
        <v>93</v>
      </c>
      <c r="B40" s="33" t="s">
        <v>74</v>
      </c>
      <c r="C40" s="33" t="s">
        <v>85</v>
      </c>
      <c r="D40" s="33" t="s">
        <v>91</v>
      </c>
      <c r="E40" s="33" t="s">
        <v>332</v>
      </c>
      <c r="F40" s="33" t="s">
        <v>92</v>
      </c>
      <c r="G40" s="33"/>
      <c r="H40" s="71">
        <v>400000</v>
      </c>
      <c r="I40" s="71">
        <v>500000</v>
      </c>
      <c r="J40" s="71">
        <v>550000</v>
      </c>
    </row>
    <row r="41" spans="1:31" ht="22.5" x14ac:dyDescent="0.2">
      <c r="A41" s="9" t="s">
        <v>448</v>
      </c>
      <c r="B41" s="33" t="s">
        <v>74</v>
      </c>
      <c r="C41" s="33" t="s">
        <v>85</v>
      </c>
      <c r="D41" s="33" t="s">
        <v>91</v>
      </c>
      <c r="E41" s="33" t="s">
        <v>332</v>
      </c>
      <c r="F41" s="33" t="s">
        <v>447</v>
      </c>
      <c r="G41" s="33"/>
      <c r="H41" s="71">
        <v>15332620.34</v>
      </c>
      <c r="I41" s="71">
        <v>12055614</v>
      </c>
      <c r="J41" s="71">
        <v>12055614</v>
      </c>
    </row>
    <row r="42" spans="1:31" x14ac:dyDescent="0.2">
      <c r="A42" s="1" t="s">
        <v>195</v>
      </c>
      <c r="B42" s="33" t="s">
        <v>74</v>
      </c>
      <c r="C42" s="33" t="s">
        <v>85</v>
      </c>
      <c r="D42" s="33" t="s">
        <v>91</v>
      </c>
      <c r="E42" s="33" t="s">
        <v>332</v>
      </c>
      <c r="F42" s="33" t="s">
        <v>194</v>
      </c>
      <c r="G42" s="33"/>
      <c r="H42" s="71">
        <v>1824730</v>
      </c>
      <c r="I42" s="71">
        <v>1700000</v>
      </c>
      <c r="J42" s="71">
        <v>1700000</v>
      </c>
    </row>
    <row r="43" spans="1:31" x14ac:dyDescent="0.2">
      <c r="A43" s="1" t="s">
        <v>457</v>
      </c>
      <c r="B43" s="33" t="s">
        <v>74</v>
      </c>
      <c r="C43" s="33" t="s">
        <v>85</v>
      </c>
      <c r="D43" s="33" t="s">
        <v>91</v>
      </c>
      <c r="E43" s="33" t="s">
        <v>332</v>
      </c>
      <c r="F43" s="33" t="s">
        <v>94</v>
      </c>
      <c r="G43" s="33"/>
      <c r="H43" s="71">
        <v>12919825.25</v>
      </c>
      <c r="I43" s="71">
        <v>12650000</v>
      </c>
      <c r="J43" s="71">
        <v>12650000</v>
      </c>
    </row>
    <row r="44" spans="1:31" x14ac:dyDescent="0.2">
      <c r="A44" s="47" t="s">
        <v>478</v>
      </c>
      <c r="B44" s="33" t="s">
        <v>74</v>
      </c>
      <c r="C44" s="33" t="s">
        <v>85</v>
      </c>
      <c r="D44" s="33" t="s">
        <v>91</v>
      </c>
      <c r="E44" s="33" t="s">
        <v>332</v>
      </c>
      <c r="F44" s="34" t="s">
        <v>477</v>
      </c>
      <c r="G44" s="33"/>
      <c r="H44" s="71">
        <v>3350000</v>
      </c>
      <c r="I44" s="71">
        <v>3450000</v>
      </c>
      <c r="J44" s="71">
        <v>3550000</v>
      </c>
    </row>
    <row r="45" spans="1:31" x14ac:dyDescent="0.2">
      <c r="A45" s="1" t="s">
        <v>97</v>
      </c>
      <c r="B45" s="33" t="s">
        <v>74</v>
      </c>
      <c r="C45" s="33" t="s">
        <v>85</v>
      </c>
      <c r="D45" s="33" t="s">
        <v>91</v>
      </c>
      <c r="E45" s="33" t="s">
        <v>332</v>
      </c>
      <c r="F45" s="33" t="s">
        <v>95</v>
      </c>
      <c r="G45" s="33"/>
      <c r="H45" s="71">
        <v>593954</v>
      </c>
      <c r="I45" s="71">
        <v>450000</v>
      </c>
      <c r="J45" s="71">
        <v>450000</v>
      </c>
    </row>
    <row r="46" spans="1:31" x14ac:dyDescent="0.2">
      <c r="A46" s="1" t="s">
        <v>326</v>
      </c>
      <c r="B46" s="33" t="s">
        <v>74</v>
      </c>
      <c r="C46" s="33" t="s">
        <v>85</v>
      </c>
      <c r="D46" s="33" t="s">
        <v>91</v>
      </c>
      <c r="E46" s="33" t="s">
        <v>332</v>
      </c>
      <c r="F46" s="33" t="s">
        <v>96</v>
      </c>
      <c r="G46" s="33"/>
      <c r="H46" s="71">
        <v>90000</v>
      </c>
      <c r="I46" s="71">
        <v>90000</v>
      </c>
      <c r="J46" s="71">
        <v>100000</v>
      </c>
    </row>
    <row r="47" spans="1:31" x14ac:dyDescent="0.2">
      <c r="A47" s="1" t="s">
        <v>694</v>
      </c>
      <c r="B47" s="33" t="s">
        <v>74</v>
      </c>
      <c r="C47" s="33" t="s">
        <v>85</v>
      </c>
      <c r="D47" s="33" t="s">
        <v>91</v>
      </c>
      <c r="E47" s="33" t="s">
        <v>332</v>
      </c>
      <c r="F47" s="33" t="s">
        <v>691</v>
      </c>
      <c r="G47" s="33"/>
      <c r="H47" s="71">
        <v>12929.05</v>
      </c>
      <c r="I47" s="71">
        <v>0</v>
      </c>
      <c r="J47" s="71">
        <v>0</v>
      </c>
    </row>
    <row r="48" spans="1:31" ht="104.25" customHeight="1" x14ac:dyDescent="0.2">
      <c r="A48" s="18" t="s">
        <v>606</v>
      </c>
      <c r="B48" s="33" t="s">
        <v>74</v>
      </c>
      <c r="C48" s="33" t="s">
        <v>85</v>
      </c>
      <c r="D48" s="33" t="s">
        <v>91</v>
      </c>
      <c r="E48" s="33" t="s">
        <v>335</v>
      </c>
      <c r="F48" s="33"/>
      <c r="G48" s="33"/>
      <c r="H48" s="26">
        <f>SUM(H49:H51)</f>
        <v>116300</v>
      </c>
      <c r="I48" s="26">
        <f>SUM(I49:I51)</f>
        <v>116300</v>
      </c>
      <c r="J48" s="26">
        <f>SUM(J49:J51)</f>
        <v>116300</v>
      </c>
    </row>
    <row r="49" spans="1:10" x14ac:dyDescent="0.2">
      <c r="A49" s="9" t="s">
        <v>446</v>
      </c>
      <c r="B49" s="33" t="s">
        <v>74</v>
      </c>
      <c r="C49" s="33" t="s">
        <v>85</v>
      </c>
      <c r="D49" s="33" t="s">
        <v>91</v>
      </c>
      <c r="E49" s="33" t="s">
        <v>335</v>
      </c>
      <c r="F49" s="33" t="s">
        <v>90</v>
      </c>
      <c r="G49" s="33" t="s">
        <v>220</v>
      </c>
      <c r="H49" s="25">
        <v>68200</v>
      </c>
      <c r="I49" s="25">
        <v>68200</v>
      </c>
      <c r="J49" s="25">
        <v>68200</v>
      </c>
    </row>
    <row r="50" spans="1:10" ht="22.5" x14ac:dyDescent="0.2">
      <c r="A50" s="9" t="s">
        <v>448</v>
      </c>
      <c r="B50" s="33" t="s">
        <v>74</v>
      </c>
      <c r="C50" s="33" t="s">
        <v>85</v>
      </c>
      <c r="D50" s="33" t="s">
        <v>91</v>
      </c>
      <c r="E50" s="33" t="s">
        <v>335</v>
      </c>
      <c r="F50" s="33" t="s">
        <v>447</v>
      </c>
      <c r="G50" s="33" t="s">
        <v>220</v>
      </c>
      <c r="H50" s="25">
        <v>20600</v>
      </c>
      <c r="I50" s="25">
        <v>20600</v>
      </c>
      <c r="J50" s="25">
        <v>20600</v>
      </c>
    </row>
    <row r="51" spans="1:10" x14ac:dyDescent="0.2">
      <c r="A51" s="1" t="s">
        <v>457</v>
      </c>
      <c r="B51" s="33" t="s">
        <v>74</v>
      </c>
      <c r="C51" s="33" t="s">
        <v>85</v>
      </c>
      <c r="D51" s="33" t="s">
        <v>91</v>
      </c>
      <c r="E51" s="33" t="s">
        <v>335</v>
      </c>
      <c r="F51" s="33" t="s">
        <v>94</v>
      </c>
      <c r="G51" s="33" t="s">
        <v>220</v>
      </c>
      <c r="H51" s="25">
        <v>27500</v>
      </c>
      <c r="I51" s="25">
        <v>27500</v>
      </c>
      <c r="J51" s="25">
        <v>27500</v>
      </c>
    </row>
    <row r="52" spans="1:10" x14ac:dyDescent="0.2">
      <c r="A52" s="1" t="s">
        <v>34</v>
      </c>
      <c r="B52" s="33" t="s">
        <v>74</v>
      </c>
      <c r="C52" s="33" t="s">
        <v>85</v>
      </c>
      <c r="D52" s="33" t="s">
        <v>108</v>
      </c>
      <c r="E52" s="33"/>
      <c r="F52" s="33"/>
      <c r="G52" s="33"/>
      <c r="H52" s="27">
        <f t="shared" ref="H52:J54" si="3">H53</f>
        <v>6500</v>
      </c>
      <c r="I52" s="27">
        <f t="shared" si="3"/>
        <v>38500</v>
      </c>
      <c r="J52" s="27">
        <f t="shared" si="3"/>
        <v>2600</v>
      </c>
    </row>
    <row r="53" spans="1:10" x14ac:dyDescent="0.2">
      <c r="A53" s="18" t="s">
        <v>459</v>
      </c>
      <c r="B53" s="33" t="s">
        <v>74</v>
      </c>
      <c r="C53" s="33" t="s">
        <v>85</v>
      </c>
      <c r="D53" s="33" t="s">
        <v>108</v>
      </c>
      <c r="E53" s="33" t="s">
        <v>280</v>
      </c>
      <c r="F53" s="33"/>
      <c r="G53" s="33"/>
      <c r="H53" s="28">
        <f t="shared" si="3"/>
        <v>6500</v>
      </c>
      <c r="I53" s="28">
        <f t="shared" si="3"/>
        <v>38500</v>
      </c>
      <c r="J53" s="28">
        <f t="shared" si="3"/>
        <v>2600</v>
      </c>
    </row>
    <row r="54" spans="1:10" ht="33.75" x14ac:dyDescent="0.2">
      <c r="A54" s="9" t="s">
        <v>607</v>
      </c>
      <c r="B54" s="33" t="s">
        <v>74</v>
      </c>
      <c r="C54" s="33" t="s">
        <v>85</v>
      </c>
      <c r="D54" s="33" t="s">
        <v>108</v>
      </c>
      <c r="E54" s="36" t="s">
        <v>336</v>
      </c>
      <c r="F54" s="33"/>
      <c r="G54" s="33"/>
      <c r="H54" s="28">
        <f t="shared" si="3"/>
        <v>6500</v>
      </c>
      <c r="I54" s="28">
        <f t="shared" si="3"/>
        <v>38500</v>
      </c>
      <c r="J54" s="28">
        <f t="shared" si="3"/>
        <v>2600</v>
      </c>
    </row>
    <row r="55" spans="1:10" ht="22.5" x14ac:dyDescent="0.2">
      <c r="A55" s="1" t="s">
        <v>36</v>
      </c>
      <c r="B55" s="33" t="s">
        <v>74</v>
      </c>
      <c r="C55" s="33" t="s">
        <v>85</v>
      </c>
      <c r="D55" s="33" t="s">
        <v>108</v>
      </c>
      <c r="E55" s="36" t="s">
        <v>336</v>
      </c>
      <c r="F55" s="33" t="s">
        <v>35</v>
      </c>
      <c r="G55" s="33" t="s">
        <v>220</v>
      </c>
      <c r="H55" s="25">
        <v>6500</v>
      </c>
      <c r="I55" s="25">
        <v>38500</v>
      </c>
      <c r="J55" s="25">
        <v>2600</v>
      </c>
    </row>
    <row r="56" spans="1:10" x14ac:dyDescent="0.2">
      <c r="A56" s="1" t="s">
        <v>337</v>
      </c>
      <c r="B56" s="33" t="s">
        <v>74</v>
      </c>
      <c r="C56" s="33" t="s">
        <v>85</v>
      </c>
      <c r="D56" s="33" t="s">
        <v>112</v>
      </c>
      <c r="E56" s="33"/>
      <c r="F56" s="33"/>
      <c r="G56" s="33"/>
      <c r="H56" s="28">
        <f>H57</f>
        <v>300000</v>
      </c>
      <c r="I56" s="28">
        <f>I57</f>
        <v>0</v>
      </c>
      <c r="J56" s="28">
        <f>J57</f>
        <v>0</v>
      </c>
    </row>
    <row r="57" spans="1:10" x14ac:dyDescent="0.2">
      <c r="A57" s="18" t="s">
        <v>459</v>
      </c>
      <c r="B57" s="33" t="s">
        <v>74</v>
      </c>
      <c r="C57" s="33" t="s">
        <v>85</v>
      </c>
      <c r="D57" s="33" t="s">
        <v>112</v>
      </c>
      <c r="E57" s="33" t="s">
        <v>280</v>
      </c>
      <c r="F57" s="33"/>
      <c r="G57" s="33"/>
      <c r="H57" s="28">
        <f>H59</f>
        <v>300000</v>
      </c>
      <c r="I57" s="28">
        <f>I58</f>
        <v>0</v>
      </c>
      <c r="J57" s="28">
        <f>J58</f>
        <v>0</v>
      </c>
    </row>
    <row r="58" spans="1:10" x14ac:dyDescent="0.2">
      <c r="A58" s="18" t="s">
        <v>338</v>
      </c>
      <c r="B58" s="33" t="s">
        <v>74</v>
      </c>
      <c r="C58" s="33" t="s">
        <v>85</v>
      </c>
      <c r="D58" s="33" t="s">
        <v>112</v>
      </c>
      <c r="E58" s="33" t="s">
        <v>339</v>
      </c>
      <c r="F58" s="33"/>
      <c r="G58" s="33"/>
      <c r="H58" s="29">
        <f>H59</f>
        <v>300000</v>
      </c>
      <c r="I58" s="28">
        <f>I59</f>
        <v>0</v>
      </c>
      <c r="J58" s="28">
        <f>J59</f>
        <v>0</v>
      </c>
    </row>
    <row r="59" spans="1:10" ht="22.5" x14ac:dyDescent="0.2">
      <c r="A59" s="1" t="s">
        <v>36</v>
      </c>
      <c r="B59" s="33" t="s">
        <v>74</v>
      </c>
      <c r="C59" s="33" t="s">
        <v>85</v>
      </c>
      <c r="D59" s="33" t="s">
        <v>112</v>
      </c>
      <c r="E59" s="33" t="s">
        <v>339</v>
      </c>
      <c r="F59" s="33" t="s">
        <v>128</v>
      </c>
      <c r="G59" s="33"/>
      <c r="H59" s="28">
        <f>125000+175000</f>
        <v>300000</v>
      </c>
      <c r="I59" s="28">
        <v>0</v>
      </c>
      <c r="J59" s="28">
        <v>0</v>
      </c>
    </row>
    <row r="60" spans="1:10" x14ac:dyDescent="0.2">
      <c r="A60" s="2" t="s">
        <v>100</v>
      </c>
      <c r="B60" s="33" t="s">
        <v>74</v>
      </c>
      <c r="C60" s="33" t="s">
        <v>85</v>
      </c>
      <c r="D60" s="33" t="s">
        <v>98</v>
      </c>
      <c r="E60" s="33"/>
      <c r="F60" s="33"/>
      <c r="G60" s="33"/>
      <c r="H60" s="24">
        <f>H61+H92+H68+H72+H84+H96+H89+H65</f>
        <v>26694265.73</v>
      </c>
      <c r="I60" s="24">
        <f>I61+I92+I68+I72+I84+I96+I89+I65</f>
        <v>35437100</v>
      </c>
      <c r="J60" s="24">
        <f>J61+J92+J68+J72+J84+J96+J89+J65</f>
        <v>35062100</v>
      </c>
    </row>
    <row r="61" spans="1:10" ht="22.5" x14ac:dyDescent="0.2">
      <c r="A61" s="1" t="s">
        <v>507</v>
      </c>
      <c r="B61" s="33" t="s">
        <v>74</v>
      </c>
      <c r="C61" s="33" t="s">
        <v>85</v>
      </c>
      <c r="D61" s="33" t="s">
        <v>98</v>
      </c>
      <c r="E61" s="33" t="s">
        <v>309</v>
      </c>
      <c r="F61" s="33"/>
      <c r="G61" s="33"/>
      <c r="H61" s="24">
        <f t="shared" ref="H61:J63" si="4">H62</f>
        <v>20000</v>
      </c>
      <c r="I61" s="24">
        <f t="shared" si="4"/>
        <v>20000</v>
      </c>
      <c r="J61" s="24">
        <f t="shared" si="4"/>
        <v>20000</v>
      </c>
    </row>
    <row r="62" spans="1:10" ht="22.5" x14ac:dyDescent="0.2">
      <c r="A62" s="1" t="s">
        <v>463</v>
      </c>
      <c r="B62" s="33" t="s">
        <v>74</v>
      </c>
      <c r="C62" s="33" t="s">
        <v>85</v>
      </c>
      <c r="D62" s="33" t="s">
        <v>98</v>
      </c>
      <c r="E62" s="33" t="s">
        <v>464</v>
      </c>
      <c r="F62" s="33"/>
      <c r="G62" s="33"/>
      <c r="H62" s="24">
        <f t="shared" si="4"/>
        <v>20000</v>
      </c>
      <c r="I62" s="24">
        <f t="shared" si="4"/>
        <v>20000</v>
      </c>
      <c r="J62" s="24">
        <f t="shared" si="4"/>
        <v>20000</v>
      </c>
    </row>
    <row r="63" spans="1:10" x14ac:dyDescent="0.2">
      <c r="A63" s="2" t="s">
        <v>20</v>
      </c>
      <c r="B63" s="33" t="s">
        <v>74</v>
      </c>
      <c r="C63" s="33" t="s">
        <v>85</v>
      </c>
      <c r="D63" s="33" t="s">
        <v>98</v>
      </c>
      <c r="E63" s="33" t="s">
        <v>571</v>
      </c>
      <c r="F63" s="33"/>
      <c r="G63" s="33"/>
      <c r="H63" s="24">
        <f t="shared" si="4"/>
        <v>20000</v>
      </c>
      <c r="I63" s="24">
        <f t="shared" si="4"/>
        <v>20000</v>
      </c>
      <c r="J63" s="24">
        <f t="shared" si="4"/>
        <v>20000</v>
      </c>
    </row>
    <row r="64" spans="1:10" x14ac:dyDescent="0.2">
      <c r="A64" s="1" t="s">
        <v>457</v>
      </c>
      <c r="B64" s="33" t="s">
        <v>74</v>
      </c>
      <c r="C64" s="33" t="s">
        <v>85</v>
      </c>
      <c r="D64" s="33" t="s">
        <v>98</v>
      </c>
      <c r="E64" s="33" t="s">
        <v>571</v>
      </c>
      <c r="F64" s="33" t="s">
        <v>94</v>
      </c>
      <c r="G64" s="33"/>
      <c r="H64" s="24">
        <v>20000</v>
      </c>
      <c r="I64" s="24">
        <v>20000</v>
      </c>
      <c r="J64" s="24">
        <v>20000</v>
      </c>
    </row>
    <row r="65" spans="1:31" ht="22.5" x14ac:dyDescent="0.2">
      <c r="A65" s="18" t="s">
        <v>531</v>
      </c>
      <c r="B65" s="33" t="s">
        <v>74</v>
      </c>
      <c r="C65" s="33" t="s">
        <v>85</v>
      </c>
      <c r="D65" s="33" t="s">
        <v>98</v>
      </c>
      <c r="E65" s="33" t="s">
        <v>284</v>
      </c>
      <c r="F65" s="33"/>
      <c r="G65" s="33"/>
      <c r="H65" s="24">
        <f t="shared" ref="H65:J66" si="5">H66</f>
        <v>545776.38</v>
      </c>
      <c r="I65" s="24">
        <f t="shared" si="5"/>
        <v>0</v>
      </c>
      <c r="J65" s="24">
        <f t="shared" si="5"/>
        <v>0</v>
      </c>
    </row>
    <row r="66" spans="1:31" x14ac:dyDescent="0.2">
      <c r="A66" s="1" t="s">
        <v>20</v>
      </c>
      <c r="B66" s="33" t="s">
        <v>74</v>
      </c>
      <c r="C66" s="33" t="s">
        <v>85</v>
      </c>
      <c r="D66" s="33" t="s">
        <v>98</v>
      </c>
      <c r="E66" s="35" t="s">
        <v>636</v>
      </c>
      <c r="F66" s="33"/>
      <c r="G66" s="33"/>
      <c r="H66" s="24">
        <f t="shared" si="5"/>
        <v>545776.38</v>
      </c>
      <c r="I66" s="24">
        <f t="shared" si="5"/>
        <v>0</v>
      </c>
      <c r="J66" s="24">
        <f t="shared" si="5"/>
        <v>0</v>
      </c>
    </row>
    <row r="67" spans="1:31" x14ac:dyDescent="0.2">
      <c r="A67" s="1" t="s">
        <v>195</v>
      </c>
      <c r="B67" s="33" t="s">
        <v>74</v>
      </c>
      <c r="C67" s="33" t="s">
        <v>85</v>
      </c>
      <c r="D67" s="33" t="s">
        <v>98</v>
      </c>
      <c r="E67" s="35" t="s">
        <v>636</v>
      </c>
      <c r="F67" s="33" t="s">
        <v>194</v>
      </c>
      <c r="G67" s="33"/>
      <c r="H67" s="24">
        <v>545776.38</v>
      </c>
      <c r="I67" s="24">
        <v>0</v>
      </c>
      <c r="J67" s="24">
        <v>0</v>
      </c>
    </row>
    <row r="68" spans="1:31" ht="22.5" x14ac:dyDescent="0.2">
      <c r="A68" s="19" t="s">
        <v>474</v>
      </c>
      <c r="B68" s="33" t="s">
        <v>74</v>
      </c>
      <c r="C68" s="33" t="s">
        <v>85</v>
      </c>
      <c r="D68" s="33" t="s">
        <v>98</v>
      </c>
      <c r="E68" s="33" t="s">
        <v>291</v>
      </c>
      <c r="F68" s="33"/>
      <c r="G68" s="33"/>
      <c r="H68" s="24">
        <f>H69</f>
        <v>800000</v>
      </c>
      <c r="I68" s="24">
        <f>I69</f>
        <v>200000</v>
      </c>
      <c r="J68" s="24">
        <f>J69</f>
        <v>0</v>
      </c>
    </row>
    <row r="69" spans="1:31" x14ac:dyDescent="0.2">
      <c r="A69" s="1" t="s">
        <v>289</v>
      </c>
      <c r="B69" s="33" t="s">
        <v>74</v>
      </c>
      <c r="C69" s="33" t="s">
        <v>85</v>
      </c>
      <c r="D69" s="33" t="s">
        <v>98</v>
      </c>
      <c r="E69" s="33" t="s">
        <v>342</v>
      </c>
      <c r="F69" s="33"/>
      <c r="G69" s="33"/>
      <c r="H69" s="24">
        <f>H71+H70</f>
        <v>800000</v>
      </c>
      <c r="I69" s="24">
        <f>I71+I70</f>
        <v>200000</v>
      </c>
      <c r="J69" s="24">
        <f>J71+J70</f>
        <v>0</v>
      </c>
    </row>
    <row r="70" spans="1:31" x14ac:dyDescent="0.2">
      <c r="A70" s="1" t="s">
        <v>195</v>
      </c>
      <c r="B70" s="33" t="s">
        <v>74</v>
      </c>
      <c r="C70" s="33" t="s">
        <v>85</v>
      </c>
      <c r="D70" s="33" t="s">
        <v>98</v>
      </c>
      <c r="E70" s="33" t="s">
        <v>342</v>
      </c>
      <c r="F70" s="33" t="s">
        <v>194</v>
      </c>
      <c r="G70" s="33"/>
      <c r="H70" s="24">
        <v>600000</v>
      </c>
      <c r="I70" s="24">
        <v>0</v>
      </c>
      <c r="J70" s="24">
        <v>0</v>
      </c>
    </row>
    <row r="71" spans="1:31" x14ac:dyDescent="0.2">
      <c r="A71" s="1" t="s">
        <v>457</v>
      </c>
      <c r="B71" s="33" t="s">
        <v>74</v>
      </c>
      <c r="C71" s="33" t="s">
        <v>85</v>
      </c>
      <c r="D71" s="33" t="s">
        <v>98</v>
      </c>
      <c r="E71" s="33" t="s">
        <v>342</v>
      </c>
      <c r="F71" s="33" t="s">
        <v>94</v>
      </c>
      <c r="G71" s="33"/>
      <c r="H71" s="24">
        <v>200000</v>
      </c>
      <c r="I71" s="24">
        <v>200000</v>
      </c>
      <c r="J71" s="24">
        <v>0</v>
      </c>
    </row>
    <row r="72" spans="1:31" ht="33.75" x14ac:dyDescent="0.2">
      <c r="A72" s="19" t="s">
        <v>537</v>
      </c>
      <c r="B72" s="33" t="s">
        <v>74</v>
      </c>
      <c r="C72" s="33" t="s">
        <v>85</v>
      </c>
      <c r="D72" s="33" t="s">
        <v>98</v>
      </c>
      <c r="E72" s="33" t="s">
        <v>31</v>
      </c>
      <c r="F72" s="33"/>
      <c r="G72" s="33"/>
      <c r="H72" s="24">
        <f>H73+H79</f>
        <v>1690033.62</v>
      </c>
      <c r="I72" s="24">
        <f>I73+I79</f>
        <v>0</v>
      </c>
      <c r="J72" s="24">
        <f>J73+J79</f>
        <v>0</v>
      </c>
    </row>
    <row r="73" spans="1:31" ht="22.5" x14ac:dyDescent="0.2">
      <c r="A73" s="43" t="s">
        <v>152</v>
      </c>
      <c r="B73" s="33" t="s">
        <v>74</v>
      </c>
      <c r="C73" s="33" t="s">
        <v>85</v>
      </c>
      <c r="D73" s="33" t="s">
        <v>98</v>
      </c>
      <c r="E73" s="33" t="s">
        <v>151</v>
      </c>
      <c r="F73" s="33"/>
      <c r="G73" s="33"/>
      <c r="H73" s="24">
        <f>H76+H74</f>
        <v>1108893.48</v>
      </c>
      <c r="I73" s="24">
        <f>I76+I74</f>
        <v>0</v>
      </c>
      <c r="J73" s="24">
        <f>J76+J74</f>
        <v>0</v>
      </c>
    </row>
    <row r="74" spans="1:31" ht="22.5" x14ac:dyDescent="0.2">
      <c r="A74" s="43" t="s">
        <v>703</v>
      </c>
      <c r="B74" s="33" t="s">
        <v>74</v>
      </c>
      <c r="C74" s="33" t="s">
        <v>85</v>
      </c>
      <c r="D74" s="33" t="s">
        <v>98</v>
      </c>
      <c r="E74" s="35" t="s">
        <v>702</v>
      </c>
      <c r="F74" s="33"/>
      <c r="G74" s="33"/>
      <c r="H74" s="24">
        <f t="shared" ref="H74:AE74" si="6">H75</f>
        <v>158893.48000000001</v>
      </c>
      <c r="I74" s="24">
        <f t="shared" si="6"/>
        <v>0</v>
      </c>
      <c r="J74" s="24">
        <f t="shared" si="6"/>
        <v>0</v>
      </c>
      <c r="K74" s="24">
        <f t="shared" si="6"/>
        <v>0</v>
      </c>
      <c r="L74" s="24">
        <f t="shared" si="6"/>
        <v>0</v>
      </c>
      <c r="M74" s="24">
        <f t="shared" si="6"/>
        <v>0</v>
      </c>
      <c r="N74" s="24">
        <f t="shared" si="6"/>
        <v>0</v>
      </c>
      <c r="O74" s="24">
        <f t="shared" si="6"/>
        <v>0</v>
      </c>
      <c r="P74" s="24">
        <f t="shared" si="6"/>
        <v>0</v>
      </c>
      <c r="Q74" s="24">
        <f t="shared" si="6"/>
        <v>0</v>
      </c>
      <c r="R74" s="24">
        <f t="shared" si="6"/>
        <v>0</v>
      </c>
      <c r="S74" s="24">
        <f t="shared" si="6"/>
        <v>0</v>
      </c>
      <c r="T74" s="24">
        <f t="shared" si="6"/>
        <v>0</v>
      </c>
      <c r="U74" s="24">
        <f t="shared" si="6"/>
        <v>0</v>
      </c>
      <c r="V74" s="24">
        <f t="shared" si="6"/>
        <v>0</v>
      </c>
      <c r="W74" s="24">
        <f t="shared" si="6"/>
        <v>0</v>
      </c>
      <c r="X74" s="24">
        <f t="shared" si="6"/>
        <v>0</v>
      </c>
      <c r="Y74" s="24">
        <f t="shared" si="6"/>
        <v>0</v>
      </c>
      <c r="Z74" s="24">
        <f t="shared" si="6"/>
        <v>0</v>
      </c>
      <c r="AA74" s="24">
        <f t="shared" si="6"/>
        <v>0</v>
      </c>
      <c r="AB74" s="24">
        <f t="shared" si="6"/>
        <v>0</v>
      </c>
      <c r="AC74" s="24">
        <f t="shared" si="6"/>
        <v>0</v>
      </c>
      <c r="AD74" s="24">
        <f t="shared" si="6"/>
        <v>0</v>
      </c>
      <c r="AE74" s="24">
        <f t="shared" si="6"/>
        <v>0</v>
      </c>
    </row>
    <row r="75" spans="1:31" x14ac:dyDescent="0.2">
      <c r="A75" s="1" t="s">
        <v>457</v>
      </c>
      <c r="B75" s="33" t="s">
        <v>74</v>
      </c>
      <c r="C75" s="33" t="s">
        <v>85</v>
      </c>
      <c r="D75" s="33" t="s">
        <v>98</v>
      </c>
      <c r="E75" s="35" t="s">
        <v>702</v>
      </c>
      <c r="F75" s="33" t="s">
        <v>94</v>
      </c>
      <c r="G75" s="33"/>
      <c r="H75" s="24">
        <v>158893.48000000001</v>
      </c>
      <c r="I75" s="24">
        <v>0</v>
      </c>
      <c r="J75" s="24">
        <v>0</v>
      </c>
    </row>
    <row r="76" spans="1:31" ht="22.5" x14ac:dyDescent="0.2">
      <c r="A76" s="18" t="s">
        <v>343</v>
      </c>
      <c r="B76" s="33" t="s">
        <v>74</v>
      </c>
      <c r="C76" s="33" t="s">
        <v>85</v>
      </c>
      <c r="D76" s="33" t="s">
        <v>98</v>
      </c>
      <c r="E76" s="35" t="s">
        <v>153</v>
      </c>
      <c r="F76" s="33"/>
      <c r="G76" s="33"/>
      <c r="H76" s="24">
        <f>H77+H78</f>
        <v>950000</v>
      </c>
      <c r="I76" s="24">
        <f t="shared" ref="I76:J76" si="7">I77+I78</f>
        <v>0</v>
      </c>
      <c r="J76" s="24">
        <f t="shared" si="7"/>
        <v>0</v>
      </c>
    </row>
    <row r="77" spans="1:31" x14ac:dyDescent="0.2">
      <c r="A77" s="1" t="s">
        <v>457</v>
      </c>
      <c r="B77" s="33" t="s">
        <v>74</v>
      </c>
      <c r="C77" s="33" t="s">
        <v>85</v>
      </c>
      <c r="D77" s="33" t="s">
        <v>98</v>
      </c>
      <c r="E77" s="35" t="s">
        <v>153</v>
      </c>
      <c r="F77" s="33" t="s">
        <v>94</v>
      </c>
      <c r="G77" s="33"/>
      <c r="H77" s="24">
        <v>500000</v>
      </c>
      <c r="I77" s="24">
        <v>0</v>
      </c>
      <c r="J77" s="24">
        <v>0</v>
      </c>
    </row>
    <row r="78" spans="1:31" x14ac:dyDescent="0.2">
      <c r="A78" s="1" t="s">
        <v>457</v>
      </c>
      <c r="B78" s="33" t="s">
        <v>74</v>
      </c>
      <c r="C78" s="33" t="s">
        <v>85</v>
      </c>
      <c r="D78" s="33" t="s">
        <v>98</v>
      </c>
      <c r="E78" s="35" t="s">
        <v>153</v>
      </c>
      <c r="F78" s="33" t="s">
        <v>94</v>
      </c>
      <c r="G78" s="33" t="s">
        <v>220</v>
      </c>
      <c r="H78" s="24">
        <v>450000</v>
      </c>
      <c r="I78" s="24">
        <v>0</v>
      </c>
      <c r="J78" s="24">
        <v>0</v>
      </c>
    </row>
    <row r="79" spans="1:31" ht="22.5" x14ac:dyDescent="0.2">
      <c r="A79" s="43" t="s">
        <v>155</v>
      </c>
      <c r="B79" s="33" t="s">
        <v>74</v>
      </c>
      <c r="C79" s="33" t="s">
        <v>85</v>
      </c>
      <c r="D79" s="33" t="s">
        <v>98</v>
      </c>
      <c r="E79" s="33" t="s">
        <v>154</v>
      </c>
      <c r="F79" s="33"/>
      <c r="G79" s="33"/>
      <c r="H79" s="24">
        <f>H82+H80</f>
        <v>581140.14</v>
      </c>
      <c r="I79" s="24">
        <f>I82+I80</f>
        <v>0</v>
      </c>
      <c r="J79" s="24">
        <f>J82+J80</f>
        <v>0</v>
      </c>
    </row>
    <row r="80" spans="1:31" ht="22.5" x14ac:dyDescent="0.2">
      <c r="A80" s="43" t="s">
        <v>705</v>
      </c>
      <c r="B80" s="33" t="s">
        <v>74</v>
      </c>
      <c r="C80" s="33" t="s">
        <v>85</v>
      </c>
      <c r="D80" s="33" t="s">
        <v>98</v>
      </c>
      <c r="E80" s="35" t="s">
        <v>704</v>
      </c>
      <c r="F80" s="33"/>
      <c r="G80" s="33"/>
      <c r="H80" s="24">
        <f>H81</f>
        <v>81140.14</v>
      </c>
      <c r="I80" s="24">
        <f>I81</f>
        <v>0</v>
      </c>
      <c r="J80" s="24">
        <f>J81</f>
        <v>0</v>
      </c>
    </row>
    <row r="81" spans="1:10" x14ac:dyDescent="0.2">
      <c r="A81" s="1" t="s">
        <v>457</v>
      </c>
      <c r="B81" s="33" t="s">
        <v>74</v>
      </c>
      <c r="C81" s="33" t="s">
        <v>85</v>
      </c>
      <c r="D81" s="33" t="s">
        <v>98</v>
      </c>
      <c r="E81" s="35" t="s">
        <v>704</v>
      </c>
      <c r="F81" s="33" t="s">
        <v>94</v>
      </c>
      <c r="G81" s="33"/>
      <c r="H81" s="24">
        <v>81140.14</v>
      </c>
      <c r="I81" s="24">
        <v>0</v>
      </c>
      <c r="J81" s="24">
        <v>0</v>
      </c>
    </row>
    <row r="82" spans="1:10" x14ac:dyDescent="0.2">
      <c r="A82" s="18" t="s">
        <v>608</v>
      </c>
      <c r="B82" s="33" t="s">
        <v>74</v>
      </c>
      <c r="C82" s="33" t="s">
        <v>85</v>
      </c>
      <c r="D82" s="33" t="s">
        <v>98</v>
      </c>
      <c r="E82" s="35" t="s">
        <v>156</v>
      </c>
      <c r="F82" s="33"/>
      <c r="G82" s="33"/>
      <c r="H82" s="24">
        <f>H83</f>
        <v>500000</v>
      </c>
      <c r="I82" s="24">
        <f>I83</f>
        <v>0</v>
      </c>
      <c r="J82" s="24">
        <f>J83</f>
        <v>0</v>
      </c>
    </row>
    <row r="83" spans="1:10" x14ac:dyDescent="0.2">
      <c r="A83" s="1" t="s">
        <v>457</v>
      </c>
      <c r="B83" s="33" t="s">
        <v>74</v>
      </c>
      <c r="C83" s="33" t="s">
        <v>85</v>
      </c>
      <c r="D83" s="33" t="s">
        <v>98</v>
      </c>
      <c r="E83" s="35" t="s">
        <v>156</v>
      </c>
      <c r="F83" s="33" t="s">
        <v>94</v>
      </c>
      <c r="G83" s="33"/>
      <c r="H83" s="24">
        <v>500000</v>
      </c>
      <c r="I83" s="24">
        <v>0</v>
      </c>
      <c r="J83" s="24">
        <v>0</v>
      </c>
    </row>
    <row r="84" spans="1:10" ht="22.5" x14ac:dyDescent="0.2">
      <c r="A84" s="19" t="s">
        <v>475</v>
      </c>
      <c r="B84" s="33" t="s">
        <v>74</v>
      </c>
      <c r="C84" s="33" t="s">
        <v>85</v>
      </c>
      <c r="D84" s="33" t="s">
        <v>98</v>
      </c>
      <c r="E84" s="33" t="s">
        <v>40</v>
      </c>
      <c r="F84" s="33"/>
      <c r="G84" s="33"/>
      <c r="H84" s="24">
        <f>H85+H87</f>
        <v>175000</v>
      </c>
      <c r="I84" s="24">
        <f>I85+I87</f>
        <v>175000</v>
      </c>
      <c r="J84" s="24">
        <f>J85+J87</f>
        <v>0</v>
      </c>
    </row>
    <row r="85" spans="1:10" x14ac:dyDescent="0.2">
      <c r="A85" s="19" t="s">
        <v>18</v>
      </c>
      <c r="B85" s="33" t="s">
        <v>74</v>
      </c>
      <c r="C85" s="33" t="s">
        <v>85</v>
      </c>
      <c r="D85" s="33" t="s">
        <v>98</v>
      </c>
      <c r="E85" s="33" t="s">
        <v>344</v>
      </c>
      <c r="F85" s="33"/>
      <c r="G85" s="33"/>
      <c r="H85" s="24">
        <f>H86</f>
        <v>125000</v>
      </c>
      <c r="I85" s="24">
        <f>I86</f>
        <v>125000</v>
      </c>
      <c r="J85" s="24">
        <f>J86</f>
        <v>0</v>
      </c>
    </row>
    <row r="86" spans="1:10" x14ac:dyDescent="0.2">
      <c r="A86" s="19" t="s">
        <v>458</v>
      </c>
      <c r="B86" s="33" t="s">
        <v>74</v>
      </c>
      <c r="C86" s="33" t="s">
        <v>85</v>
      </c>
      <c r="D86" s="33" t="s">
        <v>98</v>
      </c>
      <c r="E86" s="33" t="s">
        <v>344</v>
      </c>
      <c r="F86" s="33" t="s">
        <v>94</v>
      </c>
      <c r="G86" s="33"/>
      <c r="H86" s="24">
        <v>125000</v>
      </c>
      <c r="I86" s="24">
        <v>125000</v>
      </c>
      <c r="J86" s="24">
        <v>0</v>
      </c>
    </row>
    <row r="87" spans="1:10" ht="22.5" x14ac:dyDescent="0.2">
      <c r="A87" s="19" t="s">
        <v>567</v>
      </c>
      <c r="B87" s="33" t="s">
        <v>74</v>
      </c>
      <c r="C87" s="33" t="s">
        <v>85</v>
      </c>
      <c r="D87" s="33" t="s">
        <v>98</v>
      </c>
      <c r="E87" s="33" t="s">
        <v>568</v>
      </c>
      <c r="F87" s="33"/>
      <c r="G87" s="33"/>
      <c r="H87" s="24">
        <f>H88</f>
        <v>50000</v>
      </c>
      <c r="I87" s="24">
        <f>I88</f>
        <v>50000</v>
      </c>
      <c r="J87" s="24">
        <f>J88</f>
        <v>0</v>
      </c>
    </row>
    <row r="88" spans="1:10" x14ac:dyDescent="0.2">
      <c r="A88" s="2" t="s">
        <v>102</v>
      </c>
      <c r="B88" s="33" t="s">
        <v>74</v>
      </c>
      <c r="C88" s="33" t="s">
        <v>85</v>
      </c>
      <c r="D88" s="33" t="s">
        <v>98</v>
      </c>
      <c r="E88" s="33" t="s">
        <v>568</v>
      </c>
      <c r="F88" s="33" t="s">
        <v>101</v>
      </c>
      <c r="G88" s="33"/>
      <c r="H88" s="24">
        <v>50000</v>
      </c>
      <c r="I88" s="24">
        <v>50000</v>
      </c>
      <c r="J88" s="24">
        <v>0</v>
      </c>
    </row>
    <row r="89" spans="1:10" x14ac:dyDescent="0.2">
      <c r="A89" s="19" t="s">
        <v>147</v>
      </c>
      <c r="B89" s="33" t="s">
        <v>74</v>
      </c>
      <c r="C89" s="33" t="s">
        <v>85</v>
      </c>
      <c r="D89" s="33" t="s">
        <v>98</v>
      </c>
      <c r="E89" s="33" t="s">
        <v>148</v>
      </c>
      <c r="F89" s="33"/>
      <c r="G89" s="33"/>
      <c r="H89" s="24">
        <f t="shared" ref="H89:J90" si="8">H90</f>
        <v>60000</v>
      </c>
      <c r="I89" s="24">
        <f t="shared" si="8"/>
        <v>40000</v>
      </c>
      <c r="J89" s="24">
        <f t="shared" si="8"/>
        <v>40000</v>
      </c>
    </row>
    <row r="90" spans="1:10" x14ac:dyDescent="0.2">
      <c r="A90" s="19" t="s">
        <v>149</v>
      </c>
      <c r="B90" s="33" t="s">
        <v>74</v>
      </c>
      <c r="C90" s="33" t="s">
        <v>85</v>
      </c>
      <c r="D90" s="33" t="s">
        <v>98</v>
      </c>
      <c r="E90" s="33" t="s">
        <v>150</v>
      </c>
      <c r="F90" s="33"/>
      <c r="G90" s="33"/>
      <c r="H90" s="24">
        <f t="shared" si="8"/>
        <v>60000</v>
      </c>
      <c r="I90" s="24">
        <f t="shared" si="8"/>
        <v>40000</v>
      </c>
      <c r="J90" s="24">
        <f t="shared" si="8"/>
        <v>40000</v>
      </c>
    </row>
    <row r="91" spans="1:10" x14ac:dyDescent="0.2">
      <c r="A91" s="19" t="s">
        <v>458</v>
      </c>
      <c r="B91" s="33" t="s">
        <v>74</v>
      </c>
      <c r="C91" s="33" t="s">
        <v>85</v>
      </c>
      <c r="D91" s="33" t="s">
        <v>98</v>
      </c>
      <c r="E91" s="33" t="s">
        <v>150</v>
      </c>
      <c r="F91" s="33" t="s">
        <v>94</v>
      </c>
      <c r="G91" s="33"/>
      <c r="H91" s="24">
        <v>60000</v>
      </c>
      <c r="I91" s="24">
        <v>40000</v>
      </c>
      <c r="J91" s="24">
        <v>40000</v>
      </c>
    </row>
    <row r="92" spans="1:10" ht="33.75" x14ac:dyDescent="0.2">
      <c r="A92" s="48" t="s">
        <v>545</v>
      </c>
      <c r="B92" s="34" t="s">
        <v>74</v>
      </c>
      <c r="C92" s="34" t="s">
        <v>85</v>
      </c>
      <c r="D92" s="34" t="s">
        <v>98</v>
      </c>
      <c r="E92" s="34" t="s">
        <v>565</v>
      </c>
      <c r="F92" s="53"/>
      <c r="G92" s="33"/>
      <c r="H92" s="24">
        <f>H93</f>
        <v>152600</v>
      </c>
      <c r="I92" s="24">
        <f>I93</f>
        <v>62700</v>
      </c>
      <c r="J92" s="24">
        <f>J93</f>
        <v>62700</v>
      </c>
    </row>
    <row r="93" spans="1:10" ht="22.5" x14ac:dyDescent="0.2">
      <c r="A93" s="48" t="s">
        <v>546</v>
      </c>
      <c r="B93" s="34" t="s">
        <v>74</v>
      </c>
      <c r="C93" s="34" t="s">
        <v>85</v>
      </c>
      <c r="D93" s="34" t="s">
        <v>98</v>
      </c>
      <c r="E93" s="34" t="s">
        <v>566</v>
      </c>
      <c r="F93" s="34"/>
      <c r="G93" s="33"/>
      <c r="H93" s="24">
        <f>H95+H94</f>
        <v>152600</v>
      </c>
      <c r="I93" s="24">
        <f>I95+I94</f>
        <v>62700</v>
      </c>
      <c r="J93" s="24">
        <f>J95+J94</f>
        <v>62700</v>
      </c>
    </row>
    <row r="94" spans="1:10" x14ac:dyDescent="0.2">
      <c r="A94" s="10" t="s">
        <v>457</v>
      </c>
      <c r="B94" s="34" t="s">
        <v>74</v>
      </c>
      <c r="C94" s="34" t="s">
        <v>85</v>
      </c>
      <c r="D94" s="34" t="s">
        <v>98</v>
      </c>
      <c r="E94" s="34" t="s">
        <v>566</v>
      </c>
      <c r="F94" s="34" t="s">
        <v>94</v>
      </c>
      <c r="G94" s="33"/>
      <c r="H94" s="24">
        <v>112700</v>
      </c>
      <c r="I94" s="24">
        <v>62700</v>
      </c>
      <c r="J94" s="24">
        <v>62700</v>
      </c>
    </row>
    <row r="95" spans="1:10" x14ac:dyDescent="0.2">
      <c r="A95" s="21" t="s">
        <v>102</v>
      </c>
      <c r="B95" s="34" t="s">
        <v>74</v>
      </c>
      <c r="C95" s="34" t="s">
        <v>85</v>
      </c>
      <c r="D95" s="34" t="s">
        <v>98</v>
      </c>
      <c r="E95" s="34" t="s">
        <v>566</v>
      </c>
      <c r="F95" s="34" t="s">
        <v>101</v>
      </c>
      <c r="G95" s="33"/>
      <c r="H95" s="24">
        <v>39900</v>
      </c>
      <c r="I95" s="24">
        <v>0</v>
      </c>
      <c r="J95" s="24">
        <v>0</v>
      </c>
    </row>
    <row r="96" spans="1:10" x14ac:dyDescent="0.2">
      <c r="A96" s="18" t="s">
        <v>459</v>
      </c>
      <c r="B96" s="33" t="s">
        <v>74</v>
      </c>
      <c r="C96" s="33" t="s">
        <v>85</v>
      </c>
      <c r="D96" s="33" t="s">
        <v>98</v>
      </c>
      <c r="E96" s="33" t="s">
        <v>280</v>
      </c>
      <c r="F96" s="33"/>
      <c r="G96" s="33"/>
      <c r="H96" s="24">
        <f>H97+H99+H103+H105+H114+H110+H112</f>
        <v>23250855.73</v>
      </c>
      <c r="I96" s="24">
        <f t="shared" ref="I96:J96" si="9">I97+I99+I103+I105+I114+I110+I112</f>
        <v>34939400</v>
      </c>
      <c r="J96" s="24">
        <f t="shared" si="9"/>
        <v>34939400</v>
      </c>
    </row>
    <row r="97" spans="1:31" ht="22.5" x14ac:dyDescent="0.2">
      <c r="A97" s="2" t="s">
        <v>212</v>
      </c>
      <c r="B97" s="33" t="s">
        <v>74</v>
      </c>
      <c r="C97" s="33" t="s">
        <v>85</v>
      </c>
      <c r="D97" s="33" t="s">
        <v>98</v>
      </c>
      <c r="E97" s="33" t="s">
        <v>345</v>
      </c>
      <c r="F97" s="33"/>
      <c r="G97" s="33"/>
      <c r="H97" s="24">
        <f>H98</f>
        <v>30000</v>
      </c>
      <c r="I97" s="24">
        <f>I98</f>
        <v>30000</v>
      </c>
      <c r="J97" s="24">
        <f>J98</f>
        <v>30000</v>
      </c>
    </row>
    <row r="98" spans="1:31" x14ac:dyDescent="0.2">
      <c r="A98" s="2" t="s">
        <v>21</v>
      </c>
      <c r="B98" s="33" t="s">
        <v>74</v>
      </c>
      <c r="C98" s="33" t="s">
        <v>85</v>
      </c>
      <c r="D98" s="33" t="s">
        <v>98</v>
      </c>
      <c r="E98" s="33" t="s">
        <v>345</v>
      </c>
      <c r="F98" s="33" t="s">
        <v>211</v>
      </c>
      <c r="G98" s="33"/>
      <c r="H98" s="24">
        <v>30000</v>
      </c>
      <c r="I98" s="24">
        <v>30000</v>
      </c>
      <c r="J98" s="24">
        <v>30000</v>
      </c>
    </row>
    <row r="99" spans="1:31" x14ac:dyDescent="0.2">
      <c r="A99" s="18" t="s">
        <v>308</v>
      </c>
      <c r="B99" s="33" t="s">
        <v>74</v>
      </c>
      <c r="C99" s="33" t="s">
        <v>85</v>
      </c>
      <c r="D99" s="33" t="s">
        <v>98</v>
      </c>
      <c r="E99" s="33" t="s">
        <v>332</v>
      </c>
      <c r="F99" s="33"/>
      <c r="G99" s="33"/>
      <c r="H99" s="24">
        <f>H100+H102+H101</f>
        <v>18791644.670000002</v>
      </c>
      <c r="I99" s="24">
        <f>I100+I102+I101</f>
        <v>700000</v>
      </c>
      <c r="J99" s="24">
        <f>J100+J102+J101</f>
        <v>700000</v>
      </c>
      <c r="K99" s="24">
        <f t="shared" ref="K99:AE99" si="10">K100+K102</f>
        <v>0</v>
      </c>
      <c r="L99" s="24">
        <f t="shared" si="10"/>
        <v>0</v>
      </c>
      <c r="M99" s="24">
        <f t="shared" si="10"/>
        <v>0</v>
      </c>
      <c r="N99" s="24">
        <f t="shared" si="10"/>
        <v>0</v>
      </c>
      <c r="O99" s="24">
        <f t="shared" si="10"/>
        <v>0</v>
      </c>
      <c r="P99" s="24">
        <f t="shared" si="10"/>
        <v>0</v>
      </c>
      <c r="Q99" s="24">
        <f t="shared" si="10"/>
        <v>0</v>
      </c>
      <c r="R99" s="24">
        <f t="shared" si="10"/>
        <v>0</v>
      </c>
      <c r="S99" s="24">
        <f t="shared" si="10"/>
        <v>0</v>
      </c>
      <c r="T99" s="24">
        <f t="shared" si="10"/>
        <v>0</v>
      </c>
      <c r="U99" s="24">
        <f t="shared" si="10"/>
        <v>0</v>
      </c>
      <c r="V99" s="24">
        <f t="shared" si="10"/>
        <v>0</v>
      </c>
      <c r="W99" s="24">
        <f t="shared" si="10"/>
        <v>0</v>
      </c>
      <c r="X99" s="24">
        <f t="shared" si="10"/>
        <v>0</v>
      </c>
      <c r="Y99" s="24">
        <f t="shared" si="10"/>
        <v>0</v>
      </c>
      <c r="Z99" s="24">
        <f t="shared" si="10"/>
        <v>0</v>
      </c>
      <c r="AA99" s="24">
        <f t="shared" si="10"/>
        <v>0</v>
      </c>
      <c r="AB99" s="24">
        <f t="shared" si="10"/>
        <v>0</v>
      </c>
      <c r="AC99" s="24">
        <f t="shared" si="10"/>
        <v>0</v>
      </c>
      <c r="AD99" s="24">
        <f t="shared" si="10"/>
        <v>0</v>
      </c>
      <c r="AE99" s="24">
        <f t="shared" si="10"/>
        <v>0</v>
      </c>
    </row>
    <row r="100" spans="1:31" x14ac:dyDescent="0.2">
      <c r="A100" s="19" t="s">
        <v>458</v>
      </c>
      <c r="B100" s="33" t="s">
        <v>74</v>
      </c>
      <c r="C100" s="33" t="s">
        <v>85</v>
      </c>
      <c r="D100" s="33" t="s">
        <v>98</v>
      </c>
      <c r="E100" s="33" t="s">
        <v>332</v>
      </c>
      <c r="F100" s="33" t="s">
        <v>94</v>
      </c>
      <c r="G100" s="33"/>
      <c r="H100" s="24">
        <v>5372831</v>
      </c>
      <c r="I100" s="24">
        <v>700000</v>
      </c>
      <c r="J100" s="24">
        <v>700000</v>
      </c>
    </row>
    <row r="101" spans="1:31" x14ac:dyDescent="0.2">
      <c r="A101" s="47" t="s">
        <v>478</v>
      </c>
      <c r="B101" s="33" t="s">
        <v>74</v>
      </c>
      <c r="C101" s="33" t="s">
        <v>85</v>
      </c>
      <c r="D101" s="33" t="s">
        <v>98</v>
      </c>
      <c r="E101" s="33" t="s">
        <v>332</v>
      </c>
      <c r="F101" s="33" t="s">
        <v>477</v>
      </c>
      <c r="G101" s="33"/>
      <c r="H101" s="24">
        <v>2057860.86</v>
      </c>
      <c r="I101" s="24">
        <v>0</v>
      </c>
      <c r="J101" s="24">
        <v>0</v>
      </c>
    </row>
    <row r="102" spans="1:31" ht="22.5" x14ac:dyDescent="0.2">
      <c r="A102" s="19" t="s">
        <v>683</v>
      </c>
      <c r="B102" s="33" t="s">
        <v>74</v>
      </c>
      <c r="C102" s="33" t="s">
        <v>85</v>
      </c>
      <c r="D102" s="33" t="s">
        <v>98</v>
      </c>
      <c r="E102" s="33" t="s">
        <v>332</v>
      </c>
      <c r="F102" s="33" t="s">
        <v>682</v>
      </c>
      <c r="G102" s="33"/>
      <c r="H102" s="24">
        <v>11360952.810000001</v>
      </c>
      <c r="I102" s="24">
        <v>0</v>
      </c>
      <c r="J102" s="24">
        <v>0</v>
      </c>
    </row>
    <row r="103" spans="1:31" x14ac:dyDescent="0.2">
      <c r="A103" s="5" t="s">
        <v>205</v>
      </c>
      <c r="B103" s="33" t="s">
        <v>74</v>
      </c>
      <c r="C103" s="33" t="s">
        <v>85</v>
      </c>
      <c r="D103" s="33" t="s">
        <v>98</v>
      </c>
      <c r="E103" s="33" t="s">
        <v>346</v>
      </c>
      <c r="F103" s="33"/>
      <c r="G103" s="33"/>
      <c r="H103" s="24">
        <f>H104</f>
        <v>500000</v>
      </c>
      <c r="I103" s="24">
        <f>I104</f>
        <v>0</v>
      </c>
      <c r="J103" s="24">
        <f>J104</f>
        <v>0</v>
      </c>
    </row>
    <row r="104" spans="1:31" x14ac:dyDescent="0.2">
      <c r="A104" s="2" t="s">
        <v>102</v>
      </c>
      <c r="B104" s="33" t="s">
        <v>74</v>
      </c>
      <c r="C104" s="33" t="s">
        <v>85</v>
      </c>
      <c r="D104" s="33" t="s">
        <v>98</v>
      </c>
      <c r="E104" s="33" t="s">
        <v>346</v>
      </c>
      <c r="F104" s="33" t="s">
        <v>101</v>
      </c>
      <c r="G104" s="33"/>
      <c r="H104" s="24">
        <v>500000</v>
      </c>
      <c r="I104" s="24">
        <v>0</v>
      </c>
      <c r="J104" s="24">
        <v>0</v>
      </c>
    </row>
    <row r="105" spans="1:31" x14ac:dyDescent="0.2">
      <c r="A105" s="2" t="s">
        <v>218</v>
      </c>
      <c r="B105" s="33" t="s">
        <v>74</v>
      </c>
      <c r="C105" s="33" t="s">
        <v>85</v>
      </c>
      <c r="D105" s="33" t="s">
        <v>98</v>
      </c>
      <c r="E105" s="33" t="s">
        <v>347</v>
      </c>
      <c r="F105" s="33"/>
      <c r="G105" s="33"/>
      <c r="H105" s="24">
        <f t="shared" ref="H105:AE105" si="11">H106+H107+H108+H109</f>
        <v>1713200</v>
      </c>
      <c r="I105" s="24">
        <f t="shared" si="11"/>
        <v>0</v>
      </c>
      <c r="J105" s="24">
        <f t="shared" si="11"/>
        <v>0</v>
      </c>
      <c r="K105" s="24">
        <f t="shared" si="11"/>
        <v>0</v>
      </c>
      <c r="L105" s="24">
        <f t="shared" si="11"/>
        <v>0</v>
      </c>
      <c r="M105" s="24">
        <f t="shared" si="11"/>
        <v>0</v>
      </c>
      <c r="N105" s="24">
        <f t="shared" si="11"/>
        <v>0</v>
      </c>
      <c r="O105" s="24">
        <f t="shared" si="11"/>
        <v>0</v>
      </c>
      <c r="P105" s="24">
        <f t="shared" si="11"/>
        <v>0</v>
      </c>
      <c r="Q105" s="24">
        <f t="shared" si="11"/>
        <v>0</v>
      </c>
      <c r="R105" s="24">
        <f t="shared" si="11"/>
        <v>0</v>
      </c>
      <c r="S105" s="24">
        <f t="shared" si="11"/>
        <v>0</v>
      </c>
      <c r="T105" s="24">
        <f t="shared" si="11"/>
        <v>0</v>
      </c>
      <c r="U105" s="24">
        <f t="shared" si="11"/>
        <v>0</v>
      </c>
      <c r="V105" s="24">
        <f t="shared" si="11"/>
        <v>0</v>
      </c>
      <c r="W105" s="24">
        <f t="shared" si="11"/>
        <v>0</v>
      </c>
      <c r="X105" s="24">
        <f t="shared" si="11"/>
        <v>0</v>
      </c>
      <c r="Y105" s="24">
        <f t="shared" si="11"/>
        <v>0</v>
      </c>
      <c r="Z105" s="24">
        <f t="shared" si="11"/>
        <v>0</v>
      </c>
      <c r="AA105" s="24">
        <f t="shared" si="11"/>
        <v>0</v>
      </c>
      <c r="AB105" s="24">
        <f t="shared" si="11"/>
        <v>0</v>
      </c>
      <c r="AC105" s="24">
        <f t="shared" si="11"/>
        <v>0</v>
      </c>
      <c r="AD105" s="24">
        <f t="shared" si="11"/>
        <v>0</v>
      </c>
      <c r="AE105" s="24">
        <f t="shared" si="11"/>
        <v>0</v>
      </c>
    </row>
    <row r="106" spans="1:31" x14ac:dyDescent="0.2">
      <c r="A106" s="9" t="s">
        <v>450</v>
      </c>
      <c r="B106" s="33" t="s">
        <v>74</v>
      </c>
      <c r="C106" s="33" t="s">
        <v>85</v>
      </c>
      <c r="D106" s="33" t="s">
        <v>98</v>
      </c>
      <c r="E106" s="33" t="s">
        <v>347</v>
      </c>
      <c r="F106" s="33" t="s">
        <v>180</v>
      </c>
      <c r="G106" s="33"/>
      <c r="H106" s="24">
        <v>990739.28</v>
      </c>
      <c r="I106" s="24">
        <v>0</v>
      </c>
      <c r="J106" s="24">
        <v>0</v>
      </c>
    </row>
    <row r="107" spans="1:31" ht="22.5" x14ac:dyDescent="0.2">
      <c r="A107" s="9" t="s">
        <v>451</v>
      </c>
      <c r="B107" s="33" t="s">
        <v>74</v>
      </c>
      <c r="C107" s="33" t="s">
        <v>85</v>
      </c>
      <c r="D107" s="33" t="s">
        <v>98</v>
      </c>
      <c r="E107" s="33" t="s">
        <v>347</v>
      </c>
      <c r="F107" s="33" t="s">
        <v>449</v>
      </c>
      <c r="G107" s="33"/>
      <c r="H107" s="24">
        <v>577716.5</v>
      </c>
      <c r="I107" s="24">
        <v>0</v>
      </c>
      <c r="J107" s="24">
        <v>0</v>
      </c>
    </row>
    <row r="108" spans="1:31" ht="22.5" x14ac:dyDescent="0.2">
      <c r="A108" s="9" t="s">
        <v>30</v>
      </c>
      <c r="B108" s="33" t="s">
        <v>74</v>
      </c>
      <c r="C108" s="33" t="s">
        <v>85</v>
      </c>
      <c r="D108" s="33" t="s">
        <v>98</v>
      </c>
      <c r="E108" s="33" t="s">
        <v>347</v>
      </c>
      <c r="F108" s="33" t="s">
        <v>286</v>
      </c>
      <c r="G108" s="33"/>
      <c r="H108" s="24">
        <v>144060.72</v>
      </c>
      <c r="I108" s="24">
        <v>0</v>
      </c>
      <c r="J108" s="24">
        <v>0</v>
      </c>
    </row>
    <row r="109" spans="1:31" x14ac:dyDescent="0.2">
      <c r="A109" s="9" t="s">
        <v>326</v>
      </c>
      <c r="B109" s="33" t="s">
        <v>74</v>
      </c>
      <c r="C109" s="33" t="s">
        <v>85</v>
      </c>
      <c r="D109" s="33" t="s">
        <v>98</v>
      </c>
      <c r="E109" s="33" t="s">
        <v>347</v>
      </c>
      <c r="F109" s="33" t="s">
        <v>96</v>
      </c>
      <c r="G109" s="33"/>
      <c r="H109" s="24">
        <v>683.5</v>
      </c>
      <c r="I109" s="24">
        <v>0</v>
      </c>
      <c r="J109" s="24">
        <v>0</v>
      </c>
    </row>
    <row r="110" spans="1:31" x14ac:dyDescent="0.2">
      <c r="A110" s="9" t="s">
        <v>707</v>
      </c>
      <c r="B110" s="33" t="s">
        <v>74</v>
      </c>
      <c r="C110" s="33" t="s">
        <v>85</v>
      </c>
      <c r="D110" s="33" t="s">
        <v>98</v>
      </c>
      <c r="E110" s="33" t="s">
        <v>706</v>
      </c>
      <c r="F110" s="33"/>
      <c r="G110" s="33"/>
      <c r="H110" s="24">
        <f t="shared" ref="H110:AE110" si="12">H111</f>
        <v>850400</v>
      </c>
      <c r="I110" s="24">
        <f t="shared" si="12"/>
        <v>0</v>
      </c>
      <c r="J110" s="24">
        <f t="shared" si="12"/>
        <v>0</v>
      </c>
      <c r="K110" s="24">
        <f t="shared" si="12"/>
        <v>0</v>
      </c>
      <c r="L110" s="24">
        <f t="shared" si="12"/>
        <v>0</v>
      </c>
      <c r="M110" s="24">
        <f t="shared" si="12"/>
        <v>0</v>
      </c>
      <c r="N110" s="24">
        <f t="shared" si="12"/>
        <v>0</v>
      </c>
      <c r="O110" s="24">
        <f t="shared" si="12"/>
        <v>0</v>
      </c>
      <c r="P110" s="24">
        <f t="shared" si="12"/>
        <v>0</v>
      </c>
      <c r="Q110" s="24">
        <f t="shared" si="12"/>
        <v>0</v>
      </c>
      <c r="R110" s="24">
        <f t="shared" si="12"/>
        <v>0</v>
      </c>
      <c r="S110" s="24">
        <f t="shared" si="12"/>
        <v>0</v>
      </c>
      <c r="T110" s="24">
        <f t="shared" si="12"/>
        <v>0</v>
      </c>
      <c r="U110" s="24">
        <f t="shared" si="12"/>
        <v>0</v>
      </c>
      <c r="V110" s="24">
        <f t="shared" si="12"/>
        <v>0</v>
      </c>
      <c r="W110" s="24">
        <f t="shared" si="12"/>
        <v>0</v>
      </c>
      <c r="X110" s="24">
        <f t="shared" si="12"/>
        <v>0</v>
      </c>
      <c r="Y110" s="24">
        <f t="shared" si="12"/>
        <v>0</v>
      </c>
      <c r="Z110" s="24">
        <f t="shared" si="12"/>
        <v>0</v>
      </c>
      <c r="AA110" s="24">
        <f t="shared" si="12"/>
        <v>0</v>
      </c>
      <c r="AB110" s="24">
        <f t="shared" si="12"/>
        <v>0</v>
      </c>
      <c r="AC110" s="24">
        <f t="shared" si="12"/>
        <v>0</v>
      </c>
      <c r="AD110" s="24">
        <f t="shared" si="12"/>
        <v>0</v>
      </c>
      <c r="AE110" s="24">
        <f t="shared" si="12"/>
        <v>0</v>
      </c>
    </row>
    <row r="111" spans="1:31" x14ac:dyDescent="0.2">
      <c r="A111" s="19" t="s">
        <v>458</v>
      </c>
      <c r="B111" s="33" t="s">
        <v>74</v>
      </c>
      <c r="C111" s="33" t="s">
        <v>85</v>
      </c>
      <c r="D111" s="33" t="s">
        <v>98</v>
      </c>
      <c r="E111" s="33" t="s">
        <v>706</v>
      </c>
      <c r="F111" s="33" t="s">
        <v>94</v>
      </c>
      <c r="G111" s="33" t="s">
        <v>528</v>
      </c>
      <c r="H111" s="24">
        <v>850400</v>
      </c>
      <c r="I111" s="24">
        <v>0</v>
      </c>
      <c r="J111" s="24">
        <v>0</v>
      </c>
    </row>
    <row r="112" spans="1:31" x14ac:dyDescent="0.2">
      <c r="A112" s="81" t="s">
        <v>784</v>
      </c>
      <c r="B112" s="33" t="s">
        <v>74</v>
      </c>
      <c r="C112" s="33" t="s">
        <v>85</v>
      </c>
      <c r="D112" s="33" t="s">
        <v>98</v>
      </c>
      <c r="E112" s="33" t="s">
        <v>783</v>
      </c>
      <c r="F112" s="33"/>
      <c r="G112" s="33"/>
      <c r="H112" s="24">
        <f>H113</f>
        <v>1363341</v>
      </c>
      <c r="I112" s="24">
        <f t="shared" ref="I112:J112" si="13">I113</f>
        <v>0</v>
      </c>
      <c r="J112" s="24">
        <f t="shared" si="13"/>
        <v>0</v>
      </c>
    </row>
    <row r="113" spans="1:10" x14ac:dyDescent="0.2">
      <c r="A113" s="21" t="s">
        <v>102</v>
      </c>
      <c r="B113" s="33" t="s">
        <v>74</v>
      </c>
      <c r="C113" s="33" t="s">
        <v>85</v>
      </c>
      <c r="D113" s="33" t="s">
        <v>98</v>
      </c>
      <c r="E113" s="33" t="s">
        <v>783</v>
      </c>
      <c r="F113" s="33" t="s">
        <v>101</v>
      </c>
      <c r="G113" s="33" t="s">
        <v>528</v>
      </c>
      <c r="H113" s="24">
        <v>1363341</v>
      </c>
      <c r="I113" s="24">
        <v>0</v>
      </c>
      <c r="J113" s="24">
        <v>0</v>
      </c>
    </row>
    <row r="114" spans="1:10" x14ac:dyDescent="0.2">
      <c r="A114" s="54" t="s">
        <v>646</v>
      </c>
      <c r="B114" s="33" t="s">
        <v>74</v>
      </c>
      <c r="C114" s="33" t="s">
        <v>85</v>
      </c>
      <c r="D114" s="33" t="s">
        <v>98</v>
      </c>
      <c r="E114" s="33" t="s">
        <v>572</v>
      </c>
      <c r="F114" s="33"/>
      <c r="G114" s="33"/>
      <c r="H114" s="24">
        <f>H115+H116</f>
        <v>2270.06</v>
      </c>
      <c r="I114" s="24">
        <f>I115+I116</f>
        <v>34209400</v>
      </c>
      <c r="J114" s="24">
        <f>J115+J116</f>
        <v>34209400</v>
      </c>
    </row>
    <row r="115" spans="1:10" x14ac:dyDescent="0.2">
      <c r="A115" s="1" t="s">
        <v>457</v>
      </c>
      <c r="B115" s="33" t="s">
        <v>74</v>
      </c>
      <c r="C115" s="33" t="s">
        <v>85</v>
      </c>
      <c r="D115" s="33" t="s">
        <v>98</v>
      </c>
      <c r="E115" s="33" t="s">
        <v>572</v>
      </c>
      <c r="F115" s="33" t="s">
        <v>94</v>
      </c>
      <c r="G115" s="33"/>
      <c r="H115" s="24">
        <v>0</v>
      </c>
      <c r="I115" s="24">
        <v>0</v>
      </c>
      <c r="J115" s="24">
        <v>0</v>
      </c>
    </row>
    <row r="116" spans="1:10" x14ac:dyDescent="0.2">
      <c r="A116" s="1" t="s">
        <v>457</v>
      </c>
      <c r="B116" s="33" t="s">
        <v>74</v>
      </c>
      <c r="C116" s="33" t="s">
        <v>85</v>
      </c>
      <c r="D116" s="33" t="s">
        <v>98</v>
      </c>
      <c r="E116" s="33" t="s">
        <v>572</v>
      </c>
      <c r="F116" s="33" t="s">
        <v>94</v>
      </c>
      <c r="G116" s="33" t="s">
        <v>220</v>
      </c>
      <c r="H116" s="24">
        <v>2270.06</v>
      </c>
      <c r="I116" s="24">
        <v>34209400</v>
      </c>
      <c r="J116" s="24">
        <v>34209400</v>
      </c>
    </row>
    <row r="117" spans="1:10" x14ac:dyDescent="0.2">
      <c r="A117" s="1" t="s">
        <v>479</v>
      </c>
      <c r="B117" s="33" t="s">
        <v>74</v>
      </c>
      <c r="C117" s="33" t="s">
        <v>99</v>
      </c>
      <c r="D117" s="33" t="s">
        <v>86</v>
      </c>
      <c r="E117" s="33"/>
      <c r="F117" s="33"/>
      <c r="G117" s="33"/>
      <c r="H117" s="24">
        <f>H118+H129</f>
        <v>4525987.4000000004</v>
      </c>
      <c r="I117" s="24">
        <f>I118+I129</f>
        <v>3846000</v>
      </c>
      <c r="J117" s="24">
        <f>J118+J129</f>
        <v>3368100</v>
      </c>
    </row>
    <row r="118" spans="1:10" x14ac:dyDescent="0.2">
      <c r="A118" s="2" t="s">
        <v>104</v>
      </c>
      <c r="B118" s="33" t="s">
        <v>74</v>
      </c>
      <c r="C118" s="33" t="s">
        <v>99</v>
      </c>
      <c r="D118" s="33" t="s">
        <v>91</v>
      </c>
      <c r="E118" s="33"/>
      <c r="F118" s="33"/>
      <c r="G118" s="33"/>
      <c r="H118" s="24">
        <f>H119</f>
        <v>3273287.4</v>
      </c>
      <c r="I118" s="24">
        <f>I119</f>
        <v>2616000</v>
      </c>
      <c r="J118" s="24">
        <f>J119</f>
        <v>2138100</v>
      </c>
    </row>
    <row r="119" spans="1:10" x14ac:dyDescent="0.2">
      <c r="A119" s="18" t="s">
        <v>459</v>
      </c>
      <c r="B119" s="33" t="s">
        <v>74</v>
      </c>
      <c r="C119" s="33" t="s">
        <v>99</v>
      </c>
      <c r="D119" s="33" t="s">
        <v>91</v>
      </c>
      <c r="E119" s="33" t="s">
        <v>280</v>
      </c>
      <c r="F119" s="33"/>
      <c r="G119" s="33"/>
      <c r="H119" s="24">
        <f>H123+H120</f>
        <v>3273287.4</v>
      </c>
      <c r="I119" s="24">
        <f>I123</f>
        <v>2616000</v>
      </c>
      <c r="J119" s="24">
        <f>J123</f>
        <v>2138100</v>
      </c>
    </row>
    <row r="120" spans="1:10" x14ac:dyDescent="0.2">
      <c r="A120" s="18" t="s">
        <v>708</v>
      </c>
      <c r="B120" s="33" t="s">
        <v>74</v>
      </c>
      <c r="C120" s="33" t="s">
        <v>99</v>
      </c>
      <c r="D120" s="33" t="s">
        <v>91</v>
      </c>
      <c r="E120" s="33" t="s">
        <v>332</v>
      </c>
      <c r="F120" s="33"/>
      <c r="G120" s="33"/>
      <c r="H120" s="24">
        <f>H121+H122</f>
        <v>509987.4</v>
      </c>
      <c r="I120" s="24">
        <f>I121+I122</f>
        <v>0</v>
      </c>
      <c r="J120" s="24">
        <f>J121+J122</f>
        <v>0</v>
      </c>
    </row>
    <row r="121" spans="1:10" x14ac:dyDescent="0.2">
      <c r="A121" s="9" t="s">
        <v>446</v>
      </c>
      <c r="B121" s="33" t="s">
        <v>74</v>
      </c>
      <c r="C121" s="33" t="s">
        <v>99</v>
      </c>
      <c r="D121" s="33" t="s">
        <v>91</v>
      </c>
      <c r="E121" s="33" t="s">
        <v>332</v>
      </c>
      <c r="F121" s="33" t="s">
        <v>90</v>
      </c>
      <c r="G121" s="33"/>
      <c r="H121" s="24">
        <v>391695.38</v>
      </c>
      <c r="I121" s="24">
        <v>0</v>
      </c>
      <c r="J121" s="24">
        <v>0</v>
      </c>
    </row>
    <row r="122" spans="1:10" ht="22.5" x14ac:dyDescent="0.2">
      <c r="A122" s="9" t="s">
        <v>448</v>
      </c>
      <c r="B122" s="33" t="s">
        <v>74</v>
      </c>
      <c r="C122" s="33" t="s">
        <v>99</v>
      </c>
      <c r="D122" s="33" t="s">
        <v>91</v>
      </c>
      <c r="E122" s="33" t="s">
        <v>332</v>
      </c>
      <c r="F122" s="33" t="s">
        <v>447</v>
      </c>
      <c r="G122" s="33"/>
      <c r="H122" s="24">
        <v>118292.02</v>
      </c>
      <c r="I122" s="24">
        <v>0</v>
      </c>
      <c r="J122" s="24">
        <v>0</v>
      </c>
    </row>
    <row r="123" spans="1:10" ht="22.5" x14ac:dyDescent="0.2">
      <c r="A123" s="2" t="s">
        <v>609</v>
      </c>
      <c r="B123" s="33" t="s">
        <v>74</v>
      </c>
      <c r="C123" s="33" t="s">
        <v>99</v>
      </c>
      <c r="D123" s="33" t="s">
        <v>91</v>
      </c>
      <c r="E123" s="33" t="s">
        <v>348</v>
      </c>
      <c r="F123" s="33"/>
      <c r="G123" s="33"/>
      <c r="H123" s="24">
        <f>SUM(H124:H128)</f>
        <v>2763300</v>
      </c>
      <c r="I123" s="24">
        <f>SUM(I124:I128)</f>
        <v>2616000</v>
      </c>
      <c r="J123" s="24">
        <f>SUM(J124:J128)</f>
        <v>2138100</v>
      </c>
    </row>
    <row r="124" spans="1:10" x14ac:dyDescent="0.2">
      <c r="A124" s="9" t="s">
        <v>446</v>
      </c>
      <c r="B124" s="33" t="s">
        <v>74</v>
      </c>
      <c r="C124" s="33" t="s">
        <v>99</v>
      </c>
      <c r="D124" s="33" t="s">
        <v>91</v>
      </c>
      <c r="E124" s="33" t="s">
        <v>348</v>
      </c>
      <c r="F124" s="33" t="s">
        <v>90</v>
      </c>
      <c r="G124" s="33" t="s">
        <v>528</v>
      </c>
      <c r="H124" s="25">
        <v>2027500</v>
      </c>
      <c r="I124" s="25">
        <v>1971700</v>
      </c>
      <c r="J124" s="25">
        <v>1580900</v>
      </c>
    </row>
    <row r="125" spans="1:10" ht="22.5" x14ac:dyDescent="0.2">
      <c r="A125" s="9" t="s">
        <v>93</v>
      </c>
      <c r="B125" s="33" t="s">
        <v>74</v>
      </c>
      <c r="C125" s="33" t="s">
        <v>99</v>
      </c>
      <c r="D125" s="33" t="s">
        <v>91</v>
      </c>
      <c r="E125" s="33" t="s">
        <v>348</v>
      </c>
      <c r="F125" s="33" t="s">
        <v>92</v>
      </c>
      <c r="G125" s="33" t="s">
        <v>528</v>
      </c>
      <c r="H125" s="25">
        <v>1000</v>
      </c>
      <c r="I125" s="25">
        <v>2000</v>
      </c>
      <c r="J125" s="25">
        <v>2000</v>
      </c>
    </row>
    <row r="126" spans="1:10" ht="22.5" x14ac:dyDescent="0.2">
      <c r="A126" s="9" t="s">
        <v>448</v>
      </c>
      <c r="B126" s="33" t="s">
        <v>74</v>
      </c>
      <c r="C126" s="33" t="s">
        <v>99</v>
      </c>
      <c r="D126" s="33" t="s">
        <v>91</v>
      </c>
      <c r="E126" s="33" t="s">
        <v>348</v>
      </c>
      <c r="F126" s="33" t="s">
        <v>447</v>
      </c>
      <c r="G126" s="33" t="s">
        <v>528</v>
      </c>
      <c r="H126" s="25">
        <v>520000</v>
      </c>
      <c r="I126" s="25">
        <v>520000</v>
      </c>
      <c r="J126" s="25">
        <v>520000</v>
      </c>
    </row>
    <row r="127" spans="1:10" x14ac:dyDescent="0.2">
      <c r="A127" s="1" t="s">
        <v>195</v>
      </c>
      <c r="B127" s="33" t="s">
        <v>74</v>
      </c>
      <c r="C127" s="33" t="s">
        <v>99</v>
      </c>
      <c r="D127" s="33" t="s">
        <v>91</v>
      </c>
      <c r="E127" s="33" t="s">
        <v>348</v>
      </c>
      <c r="F127" s="33" t="s">
        <v>194</v>
      </c>
      <c r="G127" s="33" t="s">
        <v>528</v>
      </c>
      <c r="H127" s="25">
        <v>1800</v>
      </c>
      <c r="I127" s="25">
        <v>0</v>
      </c>
      <c r="J127" s="25">
        <v>0</v>
      </c>
    </row>
    <row r="128" spans="1:10" x14ac:dyDescent="0.2">
      <c r="A128" s="1" t="s">
        <v>457</v>
      </c>
      <c r="B128" s="33" t="s">
        <v>74</v>
      </c>
      <c r="C128" s="33" t="s">
        <v>99</v>
      </c>
      <c r="D128" s="33" t="s">
        <v>91</v>
      </c>
      <c r="E128" s="33" t="s">
        <v>348</v>
      </c>
      <c r="F128" s="33" t="s">
        <v>94</v>
      </c>
      <c r="G128" s="33" t="s">
        <v>528</v>
      </c>
      <c r="H128" s="25">
        <v>213000</v>
      </c>
      <c r="I128" s="24">
        <v>122300</v>
      </c>
      <c r="J128" s="24">
        <v>35200</v>
      </c>
    </row>
    <row r="129" spans="1:10" ht="22.5" x14ac:dyDescent="0.2">
      <c r="A129" s="1" t="s">
        <v>476</v>
      </c>
      <c r="B129" s="33" t="s">
        <v>74</v>
      </c>
      <c r="C129" s="33" t="s">
        <v>99</v>
      </c>
      <c r="D129" s="33" t="s">
        <v>160</v>
      </c>
      <c r="E129" s="33"/>
      <c r="F129" s="33"/>
      <c r="G129" s="33"/>
      <c r="H129" s="24">
        <f>H130</f>
        <v>1252700</v>
      </c>
      <c r="I129" s="24">
        <f>I130</f>
        <v>1230000</v>
      </c>
      <c r="J129" s="24">
        <f>J130</f>
        <v>1230000</v>
      </c>
    </row>
    <row r="130" spans="1:10" x14ac:dyDescent="0.2">
      <c r="A130" s="18" t="s">
        <v>459</v>
      </c>
      <c r="B130" s="33" t="s">
        <v>74</v>
      </c>
      <c r="C130" s="33" t="s">
        <v>99</v>
      </c>
      <c r="D130" s="33" t="s">
        <v>160</v>
      </c>
      <c r="E130" s="33" t="s">
        <v>280</v>
      </c>
      <c r="F130" s="33"/>
      <c r="G130" s="33"/>
      <c r="H130" s="24">
        <f>H131+H133+H136</f>
        <v>1252700</v>
      </c>
      <c r="I130" s="24">
        <f>I131+I133+I136</f>
        <v>1230000</v>
      </c>
      <c r="J130" s="24">
        <f>J131+J133+J136</f>
        <v>1230000</v>
      </c>
    </row>
    <row r="131" spans="1:10" ht="22.5" x14ac:dyDescent="0.2">
      <c r="A131" s="1" t="s">
        <v>213</v>
      </c>
      <c r="B131" s="33" t="s">
        <v>74</v>
      </c>
      <c r="C131" s="33" t="s">
        <v>99</v>
      </c>
      <c r="D131" s="33" t="s">
        <v>160</v>
      </c>
      <c r="E131" s="33" t="s">
        <v>349</v>
      </c>
      <c r="F131" s="33"/>
      <c r="G131" s="33"/>
      <c r="H131" s="24">
        <f>H132</f>
        <v>200000</v>
      </c>
      <c r="I131" s="24">
        <f>I132</f>
        <v>200000</v>
      </c>
      <c r="J131" s="24">
        <f>J132</f>
        <v>200000</v>
      </c>
    </row>
    <row r="132" spans="1:10" x14ac:dyDescent="0.2">
      <c r="A132" s="2" t="s">
        <v>21</v>
      </c>
      <c r="B132" s="33" t="s">
        <v>74</v>
      </c>
      <c r="C132" s="33" t="s">
        <v>99</v>
      </c>
      <c r="D132" s="33" t="s">
        <v>160</v>
      </c>
      <c r="E132" s="33" t="s">
        <v>349</v>
      </c>
      <c r="F132" s="33" t="s">
        <v>211</v>
      </c>
      <c r="G132" s="33"/>
      <c r="H132" s="24">
        <v>200000</v>
      </c>
      <c r="I132" s="24">
        <v>200000</v>
      </c>
      <c r="J132" s="24">
        <v>200000</v>
      </c>
    </row>
    <row r="133" spans="1:10" ht="22.5" x14ac:dyDescent="0.2">
      <c r="A133" s="9" t="s">
        <v>452</v>
      </c>
      <c r="B133" s="33" t="s">
        <v>74</v>
      </c>
      <c r="C133" s="33" t="s">
        <v>99</v>
      </c>
      <c r="D133" s="33" t="s">
        <v>160</v>
      </c>
      <c r="E133" s="36" t="s">
        <v>350</v>
      </c>
      <c r="F133" s="33"/>
      <c r="G133" s="33"/>
      <c r="H133" s="24">
        <f>H134+H135</f>
        <v>648000</v>
      </c>
      <c r="I133" s="24">
        <f>I134+I135</f>
        <v>630000</v>
      </c>
      <c r="J133" s="24">
        <f>J134+J135</f>
        <v>630000</v>
      </c>
    </row>
    <row r="134" spans="1:10" x14ac:dyDescent="0.2">
      <c r="A134" s="1" t="s">
        <v>195</v>
      </c>
      <c r="B134" s="33" t="s">
        <v>74</v>
      </c>
      <c r="C134" s="33" t="s">
        <v>99</v>
      </c>
      <c r="D134" s="33" t="s">
        <v>160</v>
      </c>
      <c r="E134" s="36" t="s">
        <v>350</v>
      </c>
      <c r="F134" s="33" t="s">
        <v>194</v>
      </c>
      <c r="G134" s="33"/>
      <c r="H134" s="24">
        <v>250000</v>
      </c>
      <c r="I134" s="24">
        <v>250000</v>
      </c>
      <c r="J134" s="24">
        <v>250000</v>
      </c>
    </row>
    <row r="135" spans="1:10" x14ac:dyDescent="0.2">
      <c r="A135" s="1" t="s">
        <v>457</v>
      </c>
      <c r="B135" s="33" t="s">
        <v>74</v>
      </c>
      <c r="C135" s="33" t="s">
        <v>99</v>
      </c>
      <c r="D135" s="33" t="s">
        <v>160</v>
      </c>
      <c r="E135" s="36" t="s">
        <v>350</v>
      </c>
      <c r="F135" s="33" t="s">
        <v>94</v>
      </c>
      <c r="G135" s="33"/>
      <c r="H135" s="24">
        <v>398000</v>
      </c>
      <c r="I135" s="24">
        <v>380000</v>
      </c>
      <c r="J135" s="24">
        <v>380000</v>
      </c>
    </row>
    <row r="136" spans="1:10" ht="22.5" x14ac:dyDescent="0.2">
      <c r="A136" s="1" t="s">
        <v>352</v>
      </c>
      <c r="B136" s="33" t="s">
        <v>74</v>
      </c>
      <c r="C136" s="33" t="s">
        <v>99</v>
      </c>
      <c r="D136" s="33" t="s">
        <v>160</v>
      </c>
      <c r="E136" s="36" t="s">
        <v>351</v>
      </c>
      <c r="F136" s="33"/>
      <c r="G136" s="33"/>
      <c r="H136" s="24">
        <f>H137</f>
        <v>404700</v>
      </c>
      <c r="I136" s="24">
        <f>I137</f>
        <v>400000</v>
      </c>
      <c r="J136" s="24">
        <f>J137</f>
        <v>400000</v>
      </c>
    </row>
    <row r="137" spans="1:10" x14ac:dyDescent="0.2">
      <c r="A137" s="1" t="s">
        <v>457</v>
      </c>
      <c r="B137" s="33" t="s">
        <v>74</v>
      </c>
      <c r="C137" s="33" t="s">
        <v>99</v>
      </c>
      <c r="D137" s="33" t="s">
        <v>160</v>
      </c>
      <c r="E137" s="36" t="s">
        <v>351</v>
      </c>
      <c r="F137" s="33" t="s">
        <v>94</v>
      </c>
      <c r="G137" s="33"/>
      <c r="H137" s="24">
        <v>404700</v>
      </c>
      <c r="I137" s="24">
        <v>400000</v>
      </c>
      <c r="J137" s="24">
        <v>400000</v>
      </c>
    </row>
    <row r="138" spans="1:10" x14ac:dyDescent="0.2">
      <c r="A138" s="2" t="s">
        <v>105</v>
      </c>
      <c r="B138" s="33" t="s">
        <v>74</v>
      </c>
      <c r="C138" s="33" t="s">
        <v>91</v>
      </c>
      <c r="D138" s="33" t="s">
        <v>86</v>
      </c>
      <c r="E138" s="33"/>
      <c r="F138" s="33"/>
      <c r="G138" s="33"/>
      <c r="H138" s="24">
        <f>H139+H150+H159+H178+H182</f>
        <v>198232623.63999999</v>
      </c>
      <c r="I138" s="24">
        <f>I139+I150+I159+I178+I182</f>
        <v>104735600</v>
      </c>
      <c r="J138" s="24">
        <f>J139+J150+J159+J178+J182</f>
        <v>111038400</v>
      </c>
    </row>
    <row r="139" spans="1:10" x14ac:dyDescent="0.2">
      <c r="A139" s="2" t="s">
        <v>107</v>
      </c>
      <c r="B139" s="33" t="s">
        <v>74</v>
      </c>
      <c r="C139" s="33" t="s">
        <v>106</v>
      </c>
      <c r="D139" s="33" t="s">
        <v>85</v>
      </c>
      <c r="E139" s="33"/>
      <c r="F139" s="33"/>
      <c r="G139" s="33"/>
      <c r="H139" s="24">
        <f>H140+H147</f>
        <v>493797.29</v>
      </c>
      <c r="I139" s="24">
        <f>I140+I147</f>
        <v>391400</v>
      </c>
      <c r="J139" s="24">
        <f>J140+J147</f>
        <v>391400</v>
      </c>
    </row>
    <row r="140" spans="1:10" ht="22.5" x14ac:dyDescent="0.2">
      <c r="A140" s="1" t="s">
        <v>536</v>
      </c>
      <c r="B140" s="33" t="s">
        <v>74</v>
      </c>
      <c r="C140" s="33" t="s">
        <v>106</v>
      </c>
      <c r="D140" s="33" t="s">
        <v>85</v>
      </c>
      <c r="E140" s="33" t="s">
        <v>328</v>
      </c>
      <c r="F140" s="33"/>
      <c r="G140" s="33"/>
      <c r="H140" s="24">
        <f>H141+H145</f>
        <v>405400</v>
      </c>
      <c r="I140" s="24">
        <f>I141+I145</f>
        <v>391400</v>
      </c>
      <c r="J140" s="24">
        <f>J141+J145</f>
        <v>391400</v>
      </c>
    </row>
    <row r="141" spans="1:10" x14ac:dyDescent="0.2">
      <c r="A141" s="2" t="s">
        <v>610</v>
      </c>
      <c r="B141" s="33" t="s">
        <v>74</v>
      </c>
      <c r="C141" s="33" t="s">
        <v>106</v>
      </c>
      <c r="D141" s="33" t="s">
        <v>85</v>
      </c>
      <c r="E141" s="33" t="s">
        <v>611</v>
      </c>
      <c r="F141" s="33"/>
      <c r="G141" s="33"/>
      <c r="H141" s="24">
        <f>H142+H143+H144</f>
        <v>391400</v>
      </c>
      <c r="I141" s="24">
        <f>I142+I143+I144</f>
        <v>391400</v>
      </c>
      <c r="J141" s="24">
        <f>J142+J143+J144</f>
        <v>391400</v>
      </c>
    </row>
    <row r="142" spans="1:10" x14ac:dyDescent="0.2">
      <c r="A142" s="9" t="s">
        <v>446</v>
      </c>
      <c r="B142" s="33" t="s">
        <v>74</v>
      </c>
      <c r="C142" s="33" t="s">
        <v>91</v>
      </c>
      <c r="D142" s="33" t="s">
        <v>85</v>
      </c>
      <c r="E142" s="33" t="s">
        <v>611</v>
      </c>
      <c r="F142" s="33" t="s">
        <v>90</v>
      </c>
      <c r="G142" s="33" t="s">
        <v>220</v>
      </c>
      <c r="H142" s="25">
        <v>310535.01</v>
      </c>
      <c r="I142" s="25">
        <v>330740</v>
      </c>
      <c r="J142" s="25">
        <v>330740</v>
      </c>
    </row>
    <row r="143" spans="1:10" ht="22.5" x14ac:dyDescent="0.2">
      <c r="A143" s="9" t="s">
        <v>448</v>
      </c>
      <c r="B143" s="33" t="s">
        <v>74</v>
      </c>
      <c r="C143" s="33" t="s">
        <v>91</v>
      </c>
      <c r="D143" s="33" t="s">
        <v>85</v>
      </c>
      <c r="E143" s="33" t="s">
        <v>611</v>
      </c>
      <c r="F143" s="33" t="s">
        <v>447</v>
      </c>
      <c r="G143" s="33" t="s">
        <v>220</v>
      </c>
      <c r="H143" s="25">
        <v>79096.37</v>
      </c>
      <c r="I143" s="25">
        <v>60660</v>
      </c>
      <c r="J143" s="25">
        <v>60660</v>
      </c>
    </row>
    <row r="144" spans="1:10" x14ac:dyDescent="0.2">
      <c r="A144" s="1" t="s">
        <v>457</v>
      </c>
      <c r="B144" s="33" t="s">
        <v>74</v>
      </c>
      <c r="C144" s="33" t="s">
        <v>91</v>
      </c>
      <c r="D144" s="33" t="s">
        <v>85</v>
      </c>
      <c r="E144" s="33" t="s">
        <v>611</v>
      </c>
      <c r="F144" s="33" t="s">
        <v>94</v>
      </c>
      <c r="G144" s="33" t="s">
        <v>220</v>
      </c>
      <c r="H144" s="25">
        <v>1768.62</v>
      </c>
      <c r="I144" s="25">
        <v>0</v>
      </c>
      <c r="J144" s="25">
        <v>0</v>
      </c>
    </row>
    <row r="145" spans="1:10" x14ac:dyDescent="0.2">
      <c r="A145" s="18" t="s">
        <v>45</v>
      </c>
      <c r="B145" s="33" t="s">
        <v>74</v>
      </c>
      <c r="C145" s="33" t="s">
        <v>106</v>
      </c>
      <c r="D145" s="33" t="s">
        <v>85</v>
      </c>
      <c r="E145" s="33" t="s">
        <v>611</v>
      </c>
      <c r="F145" s="33"/>
      <c r="G145" s="33"/>
      <c r="H145" s="24">
        <f>H146</f>
        <v>14000</v>
      </c>
      <c r="I145" s="24">
        <f>I146</f>
        <v>0</v>
      </c>
      <c r="J145" s="24">
        <f>J146</f>
        <v>0</v>
      </c>
    </row>
    <row r="146" spans="1:10" x14ac:dyDescent="0.2">
      <c r="A146" s="18" t="s">
        <v>457</v>
      </c>
      <c r="B146" s="33" t="s">
        <v>74</v>
      </c>
      <c r="C146" s="33" t="s">
        <v>106</v>
      </c>
      <c r="D146" s="33" t="s">
        <v>85</v>
      </c>
      <c r="E146" s="39" t="s">
        <v>353</v>
      </c>
      <c r="F146" s="33" t="s">
        <v>94</v>
      </c>
      <c r="G146" s="33"/>
      <c r="H146" s="24">
        <v>14000</v>
      </c>
      <c r="I146" s="24">
        <v>0</v>
      </c>
      <c r="J146" s="24">
        <v>0</v>
      </c>
    </row>
    <row r="147" spans="1:10" x14ac:dyDescent="0.2">
      <c r="A147" s="18" t="s">
        <v>459</v>
      </c>
      <c r="B147" s="33" t="s">
        <v>74</v>
      </c>
      <c r="C147" s="33" t="s">
        <v>106</v>
      </c>
      <c r="D147" s="33" t="s">
        <v>85</v>
      </c>
      <c r="E147" s="33" t="s">
        <v>280</v>
      </c>
      <c r="F147" s="33"/>
      <c r="G147" s="33"/>
      <c r="H147" s="24">
        <f>H148+H149</f>
        <v>88397.29</v>
      </c>
      <c r="I147" s="24">
        <f>I148+I149</f>
        <v>0</v>
      </c>
      <c r="J147" s="24">
        <f>J148+J149</f>
        <v>0</v>
      </c>
    </row>
    <row r="148" spans="1:10" x14ac:dyDescent="0.2">
      <c r="A148" s="9" t="s">
        <v>446</v>
      </c>
      <c r="B148" s="33" t="s">
        <v>74</v>
      </c>
      <c r="C148" s="33" t="s">
        <v>106</v>
      </c>
      <c r="D148" s="33" t="s">
        <v>85</v>
      </c>
      <c r="E148" s="33" t="s">
        <v>280</v>
      </c>
      <c r="F148" s="33" t="s">
        <v>90</v>
      </c>
      <c r="G148" s="33"/>
      <c r="H148" s="24">
        <v>67893.45</v>
      </c>
      <c r="I148" s="24">
        <v>0</v>
      </c>
      <c r="J148" s="24">
        <v>0</v>
      </c>
    </row>
    <row r="149" spans="1:10" ht="22.5" x14ac:dyDescent="0.2">
      <c r="A149" s="9" t="s">
        <v>448</v>
      </c>
      <c r="B149" s="33" t="s">
        <v>74</v>
      </c>
      <c r="C149" s="33" t="s">
        <v>106</v>
      </c>
      <c r="D149" s="33" t="s">
        <v>85</v>
      </c>
      <c r="E149" s="33" t="s">
        <v>280</v>
      </c>
      <c r="F149" s="33" t="s">
        <v>447</v>
      </c>
      <c r="G149" s="33"/>
      <c r="H149" s="24">
        <v>20503.84</v>
      </c>
      <c r="I149" s="24">
        <v>0</v>
      </c>
      <c r="J149" s="24">
        <v>0</v>
      </c>
    </row>
    <row r="150" spans="1:10" x14ac:dyDescent="0.2">
      <c r="A150" s="1" t="s">
        <v>109</v>
      </c>
      <c r="B150" s="33" t="s">
        <v>74</v>
      </c>
      <c r="C150" s="33" t="s">
        <v>91</v>
      </c>
      <c r="D150" s="33" t="s">
        <v>108</v>
      </c>
      <c r="E150" s="33"/>
      <c r="F150" s="33"/>
      <c r="G150" s="33"/>
      <c r="H150" s="24">
        <f>H151</f>
        <v>894300</v>
      </c>
      <c r="I150" s="24">
        <f>I151</f>
        <v>1026200</v>
      </c>
      <c r="J150" s="24">
        <f>J151</f>
        <v>1067300</v>
      </c>
    </row>
    <row r="151" spans="1:10" ht="22.5" x14ac:dyDescent="0.2">
      <c r="A151" s="1" t="s">
        <v>533</v>
      </c>
      <c r="B151" s="33" t="s">
        <v>74</v>
      </c>
      <c r="C151" s="33" t="s">
        <v>91</v>
      </c>
      <c r="D151" s="33" t="s">
        <v>108</v>
      </c>
      <c r="E151" s="33" t="s">
        <v>292</v>
      </c>
      <c r="F151" s="33"/>
      <c r="G151" s="33"/>
      <c r="H151" s="24">
        <f>H154+H156+H152</f>
        <v>894300</v>
      </c>
      <c r="I151" s="24">
        <f>I154+I156+I152</f>
        <v>1026200</v>
      </c>
      <c r="J151" s="24">
        <f>J154+J156+J152</f>
        <v>1067300</v>
      </c>
    </row>
    <row r="152" spans="1:10" ht="33.75" x14ac:dyDescent="0.2">
      <c r="A152" s="9" t="s">
        <v>612</v>
      </c>
      <c r="B152" s="33" t="s">
        <v>74</v>
      </c>
      <c r="C152" s="33" t="s">
        <v>91</v>
      </c>
      <c r="D152" s="33" t="s">
        <v>108</v>
      </c>
      <c r="E152" s="33" t="s">
        <v>613</v>
      </c>
      <c r="F152" s="33"/>
      <c r="G152" s="33"/>
      <c r="H152" s="25">
        <f>H153</f>
        <v>654200</v>
      </c>
      <c r="I152" s="25">
        <f>I153</f>
        <v>654200</v>
      </c>
      <c r="J152" s="25">
        <f>J153</f>
        <v>654200</v>
      </c>
    </row>
    <row r="153" spans="1:10" x14ac:dyDescent="0.2">
      <c r="A153" s="1" t="s">
        <v>457</v>
      </c>
      <c r="B153" s="33" t="s">
        <v>74</v>
      </c>
      <c r="C153" s="33" t="s">
        <v>91</v>
      </c>
      <c r="D153" s="33" t="s">
        <v>108</v>
      </c>
      <c r="E153" s="33" t="s">
        <v>613</v>
      </c>
      <c r="F153" s="33" t="s">
        <v>94</v>
      </c>
      <c r="G153" s="33" t="s">
        <v>220</v>
      </c>
      <c r="H153" s="25">
        <v>654200</v>
      </c>
      <c r="I153" s="25">
        <v>654200</v>
      </c>
      <c r="J153" s="25">
        <v>654200</v>
      </c>
    </row>
    <row r="154" spans="1:10" x14ac:dyDescent="0.2">
      <c r="A154" s="1" t="s">
        <v>329</v>
      </c>
      <c r="B154" s="33" t="s">
        <v>74</v>
      </c>
      <c r="C154" s="33" t="s">
        <v>91</v>
      </c>
      <c r="D154" s="33" t="s">
        <v>108</v>
      </c>
      <c r="E154" s="33" t="s">
        <v>354</v>
      </c>
      <c r="F154" s="33"/>
      <c r="G154" s="33"/>
      <c r="H154" s="24">
        <f>H155</f>
        <v>1000</v>
      </c>
      <c r="I154" s="24">
        <f>I155</f>
        <v>1000</v>
      </c>
      <c r="J154" s="24">
        <f>J155</f>
        <v>1000</v>
      </c>
    </row>
    <row r="155" spans="1:10" x14ac:dyDescent="0.2">
      <c r="A155" s="1" t="s">
        <v>457</v>
      </c>
      <c r="B155" s="33" t="s">
        <v>74</v>
      </c>
      <c r="C155" s="33" t="s">
        <v>91</v>
      </c>
      <c r="D155" s="33" t="s">
        <v>108</v>
      </c>
      <c r="E155" s="33" t="s">
        <v>354</v>
      </c>
      <c r="F155" s="33" t="s">
        <v>94</v>
      </c>
      <c r="G155" s="33"/>
      <c r="H155" s="24">
        <v>1000</v>
      </c>
      <c r="I155" s="24">
        <v>1000</v>
      </c>
      <c r="J155" s="24">
        <v>1000</v>
      </c>
    </row>
    <row r="156" spans="1:10" ht="22.5" x14ac:dyDescent="0.2">
      <c r="A156" s="18" t="s">
        <v>330</v>
      </c>
      <c r="B156" s="33" t="s">
        <v>74</v>
      </c>
      <c r="C156" s="33" t="s">
        <v>91</v>
      </c>
      <c r="D156" s="33" t="s">
        <v>108</v>
      </c>
      <c r="E156" s="33" t="s">
        <v>355</v>
      </c>
      <c r="F156" s="33"/>
      <c r="G156" s="33"/>
      <c r="H156" s="24">
        <f>H157+H158</f>
        <v>239100</v>
      </c>
      <c r="I156" s="24">
        <f>I157+I158</f>
        <v>371000</v>
      </c>
      <c r="J156" s="24">
        <f>J157+J158</f>
        <v>412100</v>
      </c>
    </row>
    <row r="157" spans="1:10" x14ac:dyDescent="0.2">
      <c r="A157" s="18" t="s">
        <v>458</v>
      </c>
      <c r="B157" s="33" t="s">
        <v>74</v>
      </c>
      <c r="C157" s="33" t="s">
        <v>91</v>
      </c>
      <c r="D157" s="33" t="s">
        <v>108</v>
      </c>
      <c r="E157" s="33" t="s">
        <v>355</v>
      </c>
      <c r="F157" s="33" t="s">
        <v>94</v>
      </c>
      <c r="G157" s="33"/>
      <c r="H157" s="24">
        <v>1000</v>
      </c>
      <c r="I157" s="24">
        <v>1000</v>
      </c>
      <c r="J157" s="24">
        <v>1000</v>
      </c>
    </row>
    <row r="158" spans="1:10" x14ac:dyDescent="0.2">
      <c r="A158" s="18" t="s">
        <v>458</v>
      </c>
      <c r="B158" s="33" t="s">
        <v>74</v>
      </c>
      <c r="C158" s="33" t="s">
        <v>91</v>
      </c>
      <c r="D158" s="33" t="s">
        <v>108</v>
      </c>
      <c r="E158" s="33" t="s">
        <v>355</v>
      </c>
      <c r="F158" s="33" t="s">
        <v>94</v>
      </c>
      <c r="G158" s="33" t="s">
        <v>220</v>
      </c>
      <c r="H158" s="25">
        <v>238100</v>
      </c>
      <c r="I158" s="25">
        <v>370000</v>
      </c>
      <c r="J158" s="25">
        <v>411100</v>
      </c>
    </row>
    <row r="159" spans="1:10" x14ac:dyDescent="0.2">
      <c r="A159" s="1" t="s">
        <v>190</v>
      </c>
      <c r="B159" s="33" t="s">
        <v>74</v>
      </c>
      <c r="C159" s="33" t="s">
        <v>91</v>
      </c>
      <c r="D159" s="33" t="s">
        <v>110</v>
      </c>
      <c r="E159" s="33"/>
      <c r="F159" s="33"/>
      <c r="G159" s="33"/>
      <c r="H159" s="24">
        <f>H160+H172+H175</f>
        <v>190160703.13</v>
      </c>
      <c r="I159" s="24">
        <f>I160+I172+I175</f>
        <v>98643000</v>
      </c>
      <c r="J159" s="24">
        <f>J160+J172+J175</f>
        <v>105554700</v>
      </c>
    </row>
    <row r="160" spans="1:10" ht="22.5" x14ac:dyDescent="0.2">
      <c r="A160" s="19" t="s">
        <v>532</v>
      </c>
      <c r="B160" s="33" t="s">
        <v>74</v>
      </c>
      <c r="C160" s="33" t="s">
        <v>91</v>
      </c>
      <c r="D160" s="33" t="s">
        <v>110</v>
      </c>
      <c r="E160" s="33" t="s">
        <v>32</v>
      </c>
      <c r="F160" s="33"/>
      <c r="G160" s="33"/>
      <c r="H160" s="24">
        <f>H161+H164+H166+H169</f>
        <v>147737579.38999999</v>
      </c>
      <c r="I160" s="24">
        <f>I161+I164+I166+I169</f>
        <v>73703200</v>
      </c>
      <c r="J160" s="24">
        <f>J161+J164+J166+J169</f>
        <v>82554700</v>
      </c>
    </row>
    <row r="161" spans="1:31" ht="22.5" x14ac:dyDescent="0.2">
      <c r="A161" s="19" t="s">
        <v>710</v>
      </c>
      <c r="B161" s="33" t="s">
        <v>74</v>
      </c>
      <c r="C161" s="33" t="s">
        <v>91</v>
      </c>
      <c r="D161" s="33" t="s">
        <v>110</v>
      </c>
      <c r="E161" s="33" t="s">
        <v>709</v>
      </c>
      <c r="F161" s="33"/>
      <c r="G161" s="33"/>
      <c r="H161" s="24">
        <f>H162+H163</f>
        <v>5635029.9400000004</v>
      </c>
      <c r="I161" s="24">
        <f>I162+I163</f>
        <v>0</v>
      </c>
      <c r="J161" s="24">
        <f>J162+J163</f>
        <v>0</v>
      </c>
      <c r="K161" s="24">
        <f t="shared" ref="K161:AE161" si="14">K162</f>
        <v>0</v>
      </c>
      <c r="L161" s="24">
        <f t="shared" si="14"/>
        <v>0</v>
      </c>
      <c r="M161" s="24">
        <f t="shared" si="14"/>
        <v>0</v>
      </c>
      <c r="N161" s="24">
        <f t="shared" si="14"/>
        <v>0</v>
      </c>
      <c r="O161" s="24">
        <f t="shared" si="14"/>
        <v>0</v>
      </c>
      <c r="P161" s="24">
        <f t="shared" si="14"/>
        <v>0</v>
      </c>
      <c r="Q161" s="24">
        <f t="shared" si="14"/>
        <v>0</v>
      </c>
      <c r="R161" s="24">
        <f t="shared" si="14"/>
        <v>0</v>
      </c>
      <c r="S161" s="24">
        <f t="shared" si="14"/>
        <v>0</v>
      </c>
      <c r="T161" s="24">
        <f t="shared" si="14"/>
        <v>0</v>
      </c>
      <c r="U161" s="24">
        <f t="shared" si="14"/>
        <v>0</v>
      </c>
      <c r="V161" s="24">
        <f t="shared" si="14"/>
        <v>0</v>
      </c>
      <c r="W161" s="24">
        <f t="shared" si="14"/>
        <v>0</v>
      </c>
      <c r="X161" s="24">
        <f t="shared" si="14"/>
        <v>0</v>
      </c>
      <c r="Y161" s="24">
        <f t="shared" si="14"/>
        <v>0</v>
      </c>
      <c r="Z161" s="24">
        <f t="shared" si="14"/>
        <v>0</v>
      </c>
      <c r="AA161" s="24">
        <f t="shared" si="14"/>
        <v>0</v>
      </c>
      <c r="AB161" s="24">
        <f t="shared" si="14"/>
        <v>0</v>
      </c>
      <c r="AC161" s="24">
        <f t="shared" si="14"/>
        <v>0</v>
      </c>
      <c r="AD161" s="24">
        <f t="shared" si="14"/>
        <v>0</v>
      </c>
      <c r="AE161" s="24">
        <f t="shared" si="14"/>
        <v>0</v>
      </c>
    </row>
    <row r="162" spans="1:31" x14ac:dyDescent="0.2">
      <c r="A162" s="1" t="s">
        <v>457</v>
      </c>
      <c r="B162" s="33" t="s">
        <v>74</v>
      </c>
      <c r="C162" s="33" t="s">
        <v>91</v>
      </c>
      <c r="D162" s="33" t="s">
        <v>110</v>
      </c>
      <c r="E162" s="33" t="s">
        <v>709</v>
      </c>
      <c r="F162" s="33" t="s">
        <v>94</v>
      </c>
      <c r="G162" s="33"/>
      <c r="H162" s="24">
        <v>16000</v>
      </c>
      <c r="I162" s="24">
        <v>0</v>
      </c>
      <c r="J162" s="24">
        <v>0</v>
      </c>
    </row>
    <row r="163" spans="1:31" ht="22.5" x14ac:dyDescent="0.2">
      <c r="A163" s="1" t="s">
        <v>204</v>
      </c>
      <c r="B163" s="33" t="s">
        <v>74</v>
      </c>
      <c r="C163" s="33" t="s">
        <v>91</v>
      </c>
      <c r="D163" s="33" t="s">
        <v>110</v>
      </c>
      <c r="E163" s="33" t="s">
        <v>709</v>
      </c>
      <c r="F163" s="33" t="s">
        <v>203</v>
      </c>
      <c r="G163" s="33"/>
      <c r="H163" s="24">
        <v>5619029.9400000004</v>
      </c>
      <c r="I163" s="24">
        <v>0</v>
      </c>
      <c r="J163" s="24">
        <v>0</v>
      </c>
    </row>
    <row r="164" spans="1:31" ht="22.5" x14ac:dyDescent="0.2">
      <c r="A164" s="1" t="s">
        <v>712</v>
      </c>
      <c r="B164" s="33" t="s">
        <v>74</v>
      </c>
      <c r="C164" s="33" t="s">
        <v>91</v>
      </c>
      <c r="D164" s="33" t="s">
        <v>110</v>
      </c>
      <c r="E164" s="33" t="s">
        <v>711</v>
      </c>
      <c r="F164" s="33"/>
      <c r="G164" s="33"/>
      <c r="H164" s="24">
        <f>H165</f>
        <v>8864347.5999999996</v>
      </c>
      <c r="I164" s="24">
        <f>I165</f>
        <v>0</v>
      </c>
      <c r="J164" s="24">
        <f>J165</f>
        <v>0</v>
      </c>
    </row>
    <row r="165" spans="1:31" x14ac:dyDescent="0.2">
      <c r="A165" s="1" t="s">
        <v>457</v>
      </c>
      <c r="B165" s="33" t="s">
        <v>74</v>
      </c>
      <c r="C165" s="33" t="s">
        <v>91</v>
      </c>
      <c r="D165" s="33" t="s">
        <v>110</v>
      </c>
      <c r="E165" s="33" t="s">
        <v>711</v>
      </c>
      <c r="F165" s="33" t="s">
        <v>94</v>
      </c>
      <c r="G165" s="33"/>
      <c r="H165" s="24">
        <v>8864347.5999999996</v>
      </c>
      <c r="I165" s="24">
        <v>0</v>
      </c>
      <c r="J165" s="24">
        <v>0</v>
      </c>
    </row>
    <row r="166" spans="1:31" x14ac:dyDescent="0.2">
      <c r="A166" s="2" t="s">
        <v>614</v>
      </c>
      <c r="B166" s="33" t="s">
        <v>74</v>
      </c>
      <c r="C166" s="33" t="s">
        <v>91</v>
      </c>
      <c r="D166" s="33" t="s">
        <v>110</v>
      </c>
      <c r="E166" s="33" t="s">
        <v>357</v>
      </c>
      <c r="F166" s="33"/>
      <c r="G166" s="33"/>
      <c r="H166" s="24">
        <f>H167+H168</f>
        <v>48109699.789999999</v>
      </c>
      <c r="I166" s="24">
        <f>I167+I168</f>
        <v>1470000</v>
      </c>
      <c r="J166" s="24">
        <f>J167+J168</f>
        <v>1470000</v>
      </c>
    </row>
    <row r="167" spans="1:31" ht="22.5" x14ac:dyDescent="0.2">
      <c r="A167" s="2" t="s">
        <v>204</v>
      </c>
      <c r="B167" s="33" t="s">
        <v>74</v>
      </c>
      <c r="C167" s="33" t="s">
        <v>91</v>
      </c>
      <c r="D167" s="33" t="s">
        <v>110</v>
      </c>
      <c r="E167" s="33" t="s">
        <v>357</v>
      </c>
      <c r="F167" s="33" t="s">
        <v>203</v>
      </c>
      <c r="G167" s="33"/>
      <c r="H167" s="24">
        <v>3866899.79</v>
      </c>
      <c r="I167" s="24">
        <v>1470000</v>
      </c>
      <c r="J167" s="24">
        <v>1470000</v>
      </c>
    </row>
    <row r="168" spans="1:31" ht="22.5" x14ac:dyDescent="0.2">
      <c r="A168" s="2" t="s">
        <v>204</v>
      </c>
      <c r="B168" s="33" t="s">
        <v>74</v>
      </c>
      <c r="C168" s="33" t="s">
        <v>91</v>
      </c>
      <c r="D168" s="33" t="s">
        <v>110</v>
      </c>
      <c r="E168" s="33" t="s">
        <v>357</v>
      </c>
      <c r="F168" s="33" t="s">
        <v>203</v>
      </c>
      <c r="G168" s="33" t="s">
        <v>220</v>
      </c>
      <c r="H168" s="24">
        <v>44242800</v>
      </c>
      <c r="I168" s="24">
        <v>0</v>
      </c>
      <c r="J168" s="24">
        <v>0</v>
      </c>
    </row>
    <row r="169" spans="1:31" ht="22.5" x14ac:dyDescent="0.2">
      <c r="A169" s="46" t="s">
        <v>615</v>
      </c>
      <c r="B169" s="33" t="s">
        <v>74</v>
      </c>
      <c r="C169" s="33" t="s">
        <v>91</v>
      </c>
      <c r="D169" s="33" t="s">
        <v>110</v>
      </c>
      <c r="E169" s="33" t="s">
        <v>358</v>
      </c>
      <c r="F169" s="33"/>
      <c r="G169" s="33"/>
      <c r="H169" s="24">
        <f>H170+H171</f>
        <v>85128502.060000002</v>
      </c>
      <c r="I169" s="24">
        <f>I170+I171</f>
        <v>72233200</v>
      </c>
      <c r="J169" s="24">
        <f>J170+J171</f>
        <v>81084700</v>
      </c>
    </row>
    <row r="170" spans="1:31" x14ac:dyDescent="0.2">
      <c r="A170" s="1" t="s">
        <v>457</v>
      </c>
      <c r="B170" s="33" t="s">
        <v>74</v>
      </c>
      <c r="C170" s="33" t="s">
        <v>91</v>
      </c>
      <c r="D170" s="33" t="s">
        <v>110</v>
      </c>
      <c r="E170" s="33" t="s">
        <v>358</v>
      </c>
      <c r="F170" s="33" t="s">
        <v>94</v>
      </c>
      <c r="G170" s="33"/>
      <c r="H170" s="24">
        <v>5536402.0599999996</v>
      </c>
      <c r="I170" s="24">
        <v>500000</v>
      </c>
      <c r="J170" s="24">
        <v>500000</v>
      </c>
    </row>
    <row r="171" spans="1:31" x14ac:dyDescent="0.2">
      <c r="A171" s="1" t="s">
        <v>457</v>
      </c>
      <c r="B171" s="33" t="s">
        <v>74</v>
      </c>
      <c r="C171" s="33" t="s">
        <v>91</v>
      </c>
      <c r="D171" s="33" t="s">
        <v>110</v>
      </c>
      <c r="E171" s="33" t="s">
        <v>358</v>
      </c>
      <c r="F171" s="33" t="s">
        <v>94</v>
      </c>
      <c r="G171" s="33" t="s">
        <v>220</v>
      </c>
      <c r="H171" s="25">
        <v>79592100</v>
      </c>
      <c r="I171" s="25">
        <v>71733200</v>
      </c>
      <c r="J171" s="25">
        <v>80584700</v>
      </c>
    </row>
    <row r="172" spans="1:31" ht="22.5" x14ac:dyDescent="0.2">
      <c r="A172" s="19" t="s">
        <v>474</v>
      </c>
      <c r="B172" s="33" t="s">
        <v>74</v>
      </c>
      <c r="C172" s="33" t="s">
        <v>91</v>
      </c>
      <c r="D172" s="33" t="s">
        <v>110</v>
      </c>
      <c r="E172" s="33" t="s">
        <v>291</v>
      </c>
      <c r="F172" s="33"/>
      <c r="G172" s="33"/>
      <c r="H172" s="25">
        <f t="shared" ref="H172:J173" si="15">H173</f>
        <v>3489800</v>
      </c>
      <c r="I172" s="25">
        <f t="shared" si="15"/>
        <v>3939800</v>
      </c>
      <c r="J172" s="25">
        <f t="shared" si="15"/>
        <v>0</v>
      </c>
    </row>
    <row r="173" spans="1:31" ht="45" x14ac:dyDescent="0.2">
      <c r="A173" s="44" t="s">
        <v>481</v>
      </c>
      <c r="B173" s="33" t="s">
        <v>74</v>
      </c>
      <c r="C173" s="33" t="s">
        <v>91</v>
      </c>
      <c r="D173" s="33" t="s">
        <v>110</v>
      </c>
      <c r="E173" s="33" t="s">
        <v>480</v>
      </c>
      <c r="F173" s="33"/>
      <c r="G173" s="33"/>
      <c r="H173" s="25">
        <f t="shared" si="15"/>
        <v>3489800</v>
      </c>
      <c r="I173" s="25">
        <f t="shared" si="15"/>
        <v>3939800</v>
      </c>
      <c r="J173" s="25">
        <f t="shared" si="15"/>
        <v>0</v>
      </c>
    </row>
    <row r="174" spans="1:31" x14ac:dyDescent="0.2">
      <c r="A174" s="2" t="s">
        <v>21</v>
      </c>
      <c r="B174" s="33" t="s">
        <v>74</v>
      </c>
      <c r="C174" s="33" t="s">
        <v>91</v>
      </c>
      <c r="D174" s="33" t="s">
        <v>110</v>
      </c>
      <c r="E174" s="33" t="s">
        <v>480</v>
      </c>
      <c r="F174" s="33" t="s">
        <v>211</v>
      </c>
      <c r="G174" s="33"/>
      <c r="H174" s="25">
        <v>3489800</v>
      </c>
      <c r="I174" s="25">
        <v>3939800</v>
      </c>
      <c r="J174" s="25">
        <v>0</v>
      </c>
    </row>
    <row r="175" spans="1:31" x14ac:dyDescent="0.2">
      <c r="A175" s="18" t="s">
        <v>459</v>
      </c>
      <c r="B175" s="33" t="s">
        <v>74</v>
      </c>
      <c r="C175" s="33" t="s">
        <v>91</v>
      </c>
      <c r="D175" s="33" t="s">
        <v>110</v>
      </c>
      <c r="E175" s="33" t="s">
        <v>280</v>
      </c>
      <c r="F175" s="33"/>
      <c r="G175" s="33"/>
      <c r="H175" s="25">
        <f t="shared" ref="H175:J176" si="16">H176</f>
        <v>38933323.740000002</v>
      </c>
      <c r="I175" s="25">
        <f t="shared" si="16"/>
        <v>21000000</v>
      </c>
      <c r="J175" s="25">
        <f t="shared" si="16"/>
        <v>23000000</v>
      </c>
    </row>
    <row r="176" spans="1:31" ht="33.75" x14ac:dyDescent="0.2">
      <c r="A176" s="1" t="s">
        <v>214</v>
      </c>
      <c r="B176" s="33" t="s">
        <v>74</v>
      </c>
      <c r="C176" s="33" t="s">
        <v>91</v>
      </c>
      <c r="D176" s="33" t="s">
        <v>110</v>
      </c>
      <c r="E176" s="33" t="s">
        <v>356</v>
      </c>
      <c r="F176" s="33"/>
      <c r="G176" s="33"/>
      <c r="H176" s="24">
        <f t="shared" si="16"/>
        <v>38933323.740000002</v>
      </c>
      <c r="I176" s="24">
        <f t="shared" si="16"/>
        <v>21000000</v>
      </c>
      <c r="J176" s="24">
        <f t="shared" si="16"/>
        <v>23000000</v>
      </c>
    </row>
    <row r="177" spans="1:31" x14ac:dyDescent="0.2">
      <c r="A177" s="2" t="s">
        <v>21</v>
      </c>
      <c r="B177" s="33" t="s">
        <v>74</v>
      </c>
      <c r="C177" s="33" t="s">
        <v>91</v>
      </c>
      <c r="D177" s="33" t="s">
        <v>110</v>
      </c>
      <c r="E177" s="33" t="s">
        <v>356</v>
      </c>
      <c r="F177" s="33" t="s">
        <v>211</v>
      </c>
      <c r="G177" s="33"/>
      <c r="H177" s="24">
        <v>38933323.740000002</v>
      </c>
      <c r="I177" s="25">
        <v>21000000</v>
      </c>
      <c r="J177" s="25">
        <v>23000000</v>
      </c>
    </row>
    <row r="178" spans="1:31" x14ac:dyDescent="0.2">
      <c r="A178" s="2" t="s">
        <v>359</v>
      </c>
      <c r="B178" s="33" t="s">
        <v>74</v>
      </c>
      <c r="C178" s="33" t="s">
        <v>91</v>
      </c>
      <c r="D178" s="33" t="s">
        <v>160</v>
      </c>
      <c r="E178" s="40"/>
      <c r="F178" s="33"/>
      <c r="G178" s="33"/>
      <c r="H178" s="24">
        <f t="shared" ref="H178:J180" si="17">H179</f>
        <v>3925000</v>
      </c>
      <c r="I178" s="24">
        <f t="shared" si="17"/>
        <v>4575000</v>
      </c>
      <c r="J178" s="24">
        <f t="shared" si="17"/>
        <v>3925000</v>
      </c>
    </row>
    <row r="179" spans="1:31" ht="22.5" x14ac:dyDescent="0.2">
      <c r="A179" s="2" t="s">
        <v>530</v>
      </c>
      <c r="B179" s="33" t="s">
        <v>74</v>
      </c>
      <c r="C179" s="33" t="s">
        <v>91</v>
      </c>
      <c r="D179" s="33" t="s">
        <v>160</v>
      </c>
      <c r="E179" s="33" t="s">
        <v>125</v>
      </c>
      <c r="F179" s="33"/>
      <c r="G179" s="33"/>
      <c r="H179" s="24">
        <f t="shared" si="17"/>
        <v>3925000</v>
      </c>
      <c r="I179" s="24">
        <f t="shared" si="17"/>
        <v>4575000</v>
      </c>
      <c r="J179" s="24">
        <f t="shared" si="17"/>
        <v>3925000</v>
      </c>
    </row>
    <row r="180" spans="1:31" x14ac:dyDescent="0.2">
      <c r="A180" s="2" t="s">
        <v>140</v>
      </c>
      <c r="B180" s="33" t="s">
        <v>74</v>
      </c>
      <c r="C180" s="33" t="s">
        <v>91</v>
      </c>
      <c r="D180" s="33" t="s">
        <v>160</v>
      </c>
      <c r="E180" s="33" t="s">
        <v>126</v>
      </c>
      <c r="F180" s="33"/>
      <c r="G180" s="33"/>
      <c r="H180" s="24">
        <f t="shared" si="17"/>
        <v>3925000</v>
      </c>
      <c r="I180" s="24">
        <f t="shared" si="17"/>
        <v>4575000</v>
      </c>
      <c r="J180" s="24">
        <f t="shared" si="17"/>
        <v>3925000</v>
      </c>
    </row>
    <row r="181" spans="1:31" x14ac:dyDescent="0.2">
      <c r="A181" s="1" t="s">
        <v>195</v>
      </c>
      <c r="B181" s="33" t="s">
        <v>74</v>
      </c>
      <c r="C181" s="33" t="s">
        <v>91</v>
      </c>
      <c r="D181" s="33" t="s">
        <v>160</v>
      </c>
      <c r="E181" s="33" t="s">
        <v>126</v>
      </c>
      <c r="F181" s="33" t="s">
        <v>194</v>
      </c>
      <c r="G181" s="33"/>
      <c r="H181" s="24">
        <v>3925000</v>
      </c>
      <c r="I181" s="25">
        <v>4575000</v>
      </c>
      <c r="J181" s="25">
        <v>3925000</v>
      </c>
    </row>
    <row r="182" spans="1:31" x14ac:dyDescent="0.2">
      <c r="A182" s="2" t="s">
        <v>159</v>
      </c>
      <c r="B182" s="33" t="s">
        <v>74</v>
      </c>
      <c r="C182" s="33" t="s">
        <v>91</v>
      </c>
      <c r="D182" s="33" t="s">
        <v>111</v>
      </c>
      <c r="E182" s="33"/>
      <c r="F182" s="33"/>
      <c r="G182" s="33"/>
      <c r="H182" s="24">
        <f t="shared" ref="H182:J183" si="18">H183</f>
        <v>2758823.22</v>
      </c>
      <c r="I182" s="24">
        <f t="shared" si="18"/>
        <v>100000</v>
      </c>
      <c r="J182" s="24">
        <f t="shared" si="18"/>
        <v>100000</v>
      </c>
    </row>
    <row r="183" spans="1:31" ht="33.75" x14ac:dyDescent="0.2">
      <c r="A183" s="48" t="s">
        <v>564</v>
      </c>
      <c r="B183" s="33" t="s">
        <v>74</v>
      </c>
      <c r="C183" s="33" t="s">
        <v>91</v>
      </c>
      <c r="D183" s="33" t="s">
        <v>111</v>
      </c>
      <c r="E183" s="33" t="s">
        <v>285</v>
      </c>
      <c r="F183" s="33"/>
      <c r="G183" s="33"/>
      <c r="H183" s="24">
        <f t="shared" si="18"/>
        <v>2758823.22</v>
      </c>
      <c r="I183" s="24">
        <f t="shared" si="18"/>
        <v>100000</v>
      </c>
      <c r="J183" s="24">
        <f t="shared" si="18"/>
        <v>100000</v>
      </c>
    </row>
    <row r="184" spans="1:31" x14ac:dyDescent="0.2">
      <c r="A184" s="2" t="s">
        <v>290</v>
      </c>
      <c r="B184" s="33" t="s">
        <v>74</v>
      </c>
      <c r="C184" s="33" t="s">
        <v>91</v>
      </c>
      <c r="D184" s="33" t="s">
        <v>111</v>
      </c>
      <c r="E184" s="33" t="s">
        <v>360</v>
      </c>
      <c r="F184" s="33"/>
      <c r="G184" s="33"/>
      <c r="H184" s="24">
        <f>H185+H186</f>
        <v>2758823.22</v>
      </c>
      <c r="I184" s="24">
        <f>I185+I186</f>
        <v>100000</v>
      </c>
      <c r="J184" s="24">
        <f>J185+J186</f>
        <v>100000</v>
      </c>
    </row>
    <row r="185" spans="1:31" ht="22.5" x14ac:dyDescent="0.2">
      <c r="A185" s="18" t="s">
        <v>714</v>
      </c>
      <c r="B185" s="33" t="s">
        <v>74</v>
      </c>
      <c r="C185" s="33" t="s">
        <v>91</v>
      </c>
      <c r="D185" s="33" t="s">
        <v>111</v>
      </c>
      <c r="E185" s="33" t="s">
        <v>360</v>
      </c>
      <c r="F185" s="33" t="s">
        <v>713</v>
      </c>
      <c r="G185" s="33"/>
      <c r="H185" s="24">
        <v>100000</v>
      </c>
      <c r="I185" s="24">
        <v>100000</v>
      </c>
      <c r="J185" s="24">
        <v>100000</v>
      </c>
    </row>
    <row r="186" spans="1:31" ht="22.5" x14ac:dyDescent="0.2">
      <c r="A186" s="18" t="s">
        <v>781</v>
      </c>
      <c r="B186" s="33" t="s">
        <v>74</v>
      </c>
      <c r="C186" s="33" t="s">
        <v>91</v>
      </c>
      <c r="D186" s="33" t="s">
        <v>111</v>
      </c>
      <c r="E186" s="33" t="s">
        <v>736</v>
      </c>
      <c r="F186" s="33"/>
      <c r="G186" s="33"/>
      <c r="H186" s="24">
        <f>H187</f>
        <v>2658823.2200000002</v>
      </c>
      <c r="I186" s="24">
        <f>I187</f>
        <v>0</v>
      </c>
      <c r="J186" s="24">
        <f>J187</f>
        <v>0</v>
      </c>
    </row>
    <row r="187" spans="1:31" ht="27" customHeight="1" x14ac:dyDescent="0.2">
      <c r="A187" s="18" t="s">
        <v>714</v>
      </c>
      <c r="B187" s="33" t="s">
        <v>74</v>
      </c>
      <c r="C187" s="33" t="s">
        <v>91</v>
      </c>
      <c r="D187" s="33" t="s">
        <v>111</v>
      </c>
      <c r="E187" s="33" t="s">
        <v>736</v>
      </c>
      <c r="F187" s="33" t="s">
        <v>713</v>
      </c>
      <c r="G187" s="33" t="s">
        <v>220</v>
      </c>
      <c r="H187" s="24">
        <v>2658823.2200000002</v>
      </c>
      <c r="I187" s="24">
        <v>0</v>
      </c>
      <c r="J187" s="24">
        <v>0</v>
      </c>
    </row>
    <row r="188" spans="1:31" x14ac:dyDescent="0.2">
      <c r="A188" s="2" t="s">
        <v>113</v>
      </c>
      <c r="B188" s="33" t="s">
        <v>74</v>
      </c>
      <c r="C188" s="33" t="s">
        <v>108</v>
      </c>
      <c r="D188" s="33" t="s">
        <v>86</v>
      </c>
      <c r="E188" s="33"/>
      <c r="F188" s="33"/>
      <c r="G188" s="33"/>
      <c r="H188" s="24">
        <f>H189+H202+H226+H240</f>
        <v>329743570.72999996</v>
      </c>
      <c r="I188" s="24">
        <f>I189+I202+I226+I240</f>
        <v>248333328.80000001</v>
      </c>
      <c r="J188" s="24">
        <f>J189+J202+J226+J240</f>
        <v>94952600</v>
      </c>
    </row>
    <row r="189" spans="1:31" x14ac:dyDescent="0.2">
      <c r="A189" s="2" t="s">
        <v>206</v>
      </c>
      <c r="B189" s="33" t="s">
        <v>74</v>
      </c>
      <c r="C189" s="33" t="s">
        <v>108</v>
      </c>
      <c r="D189" s="33" t="s">
        <v>85</v>
      </c>
      <c r="E189" s="33"/>
      <c r="F189" s="33"/>
      <c r="G189" s="33"/>
      <c r="H189" s="24">
        <f>H190+H199</f>
        <v>16366700</v>
      </c>
      <c r="I189" s="24">
        <f>I190+I199</f>
        <v>74679800</v>
      </c>
      <c r="J189" s="24">
        <f>J190+J199</f>
        <v>600000</v>
      </c>
    </row>
    <row r="190" spans="1:31" ht="22.5" x14ac:dyDescent="0.2">
      <c r="A190" s="2" t="s">
        <v>482</v>
      </c>
      <c r="B190" s="33" t="s">
        <v>74</v>
      </c>
      <c r="C190" s="33" t="s">
        <v>108</v>
      </c>
      <c r="D190" s="33" t="s">
        <v>85</v>
      </c>
      <c r="E190" s="36" t="s">
        <v>222</v>
      </c>
      <c r="F190" s="33"/>
      <c r="G190" s="33"/>
      <c r="H190" s="24">
        <f>H193+H191</f>
        <v>15266700</v>
      </c>
      <c r="I190" s="24">
        <f t="shared" ref="I190:AE190" si="19">I193+I191</f>
        <v>74079800</v>
      </c>
      <c r="J190" s="24">
        <f t="shared" si="19"/>
        <v>0</v>
      </c>
      <c r="K190" s="24">
        <f t="shared" si="19"/>
        <v>0</v>
      </c>
      <c r="L190" s="24">
        <f t="shared" si="19"/>
        <v>0</v>
      </c>
      <c r="M190" s="24">
        <f t="shared" si="19"/>
        <v>0</v>
      </c>
      <c r="N190" s="24">
        <f t="shared" si="19"/>
        <v>0</v>
      </c>
      <c r="O190" s="24">
        <f t="shared" si="19"/>
        <v>0</v>
      </c>
      <c r="P190" s="24">
        <f t="shared" si="19"/>
        <v>0</v>
      </c>
      <c r="Q190" s="24">
        <f t="shared" si="19"/>
        <v>0</v>
      </c>
      <c r="R190" s="24">
        <f t="shared" si="19"/>
        <v>0</v>
      </c>
      <c r="S190" s="24">
        <f t="shared" si="19"/>
        <v>0</v>
      </c>
      <c r="T190" s="24">
        <f t="shared" si="19"/>
        <v>0</v>
      </c>
      <c r="U190" s="24">
        <f t="shared" si="19"/>
        <v>0</v>
      </c>
      <c r="V190" s="24">
        <f t="shared" si="19"/>
        <v>0</v>
      </c>
      <c r="W190" s="24">
        <f t="shared" si="19"/>
        <v>0</v>
      </c>
      <c r="X190" s="24">
        <f t="shared" si="19"/>
        <v>0</v>
      </c>
      <c r="Y190" s="24">
        <f t="shared" si="19"/>
        <v>0</v>
      </c>
      <c r="Z190" s="24">
        <f t="shared" si="19"/>
        <v>0</v>
      </c>
      <c r="AA190" s="24">
        <f t="shared" si="19"/>
        <v>0</v>
      </c>
      <c r="AB190" s="24">
        <f t="shared" si="19"/>
        <v>0</v>
      </c>
      <c r="AC190" s="24">
        <f t="shared" si="19"/>
        <v>0</v>
      </c>
      <c r="AD190" s="24">
        <f t="shared" si="19"/>
        <v>0</v>
      </c>
      <c r="AE190" s="24">
        <f t="shared" si="19"/>
        <v>0</v>
      </c>
    </row>
    <row r="191" spans="1:31" x14ac:dyDescent="0.2">
      <c r="A191" s="81" t="s">
        <v>20</v>
      </c>
      <c r="B191" s="33" t="s">
        <v>74</v>
      </c>
      <c r="C191" s="33" t="s">
        <v>108</v>
      </c>
      <c r="D191" s="33" t="s">
        <v>85</v>
      </c>
      <c r="E191" s="36" t="s">
        <v>785</v>
      </c>
      <c r="F191" s="33"/>
      <c r="G191" s="33"/>
      <c r="H191" s="24">
        <f>H192</f>
        <v>28000</v>
      </c>
      <c r="I191" s="24">
        <f t="shared" ref="I191:J191" si="20">I192</f>
        <v>0</v>
      </c>
      <c r="J191" s="24">
        <f t="shared" si="20"/>
        <v>0</v>
      </c>
    </row>
    <row r="192" spans="1:31" ht="22.5" x14ac:dyDescent="0.2">
      <c r="A192" s="18" t="s">
        <v>200</v>
      </c>
      <c r="B192" s="33" t="s">
        <v>74</v>
      </c>
      <c r="C192" s="33" t="s">
        <v>108</v>
      </c>
      <c r="D192" s="33" t="s">
        <v>85</v>
      </c>
      <c r="E192" s="36" t="s">
        <v>785</v>
      </c>
      <c r="F192" s="33" t="s">
        <v>199</v>
      </c>
      <c r="G192" s="33"/>
      <c r="H192" s="24">
        <v>28000</v>
      </c>
      <c r="I192" s="24">
        <v>0</v>
      </c>
      <c r="J192" s="24">
        <v>0</v>
      </c>
    </row>
    <row r="193" spans="1:31" ht="22.5" x14ac:dyDescent="0.2">
      <c r="A193" s="55" t="s">
        <v>52</v>
      </c>
      <c r="B193" s="33" t="s">
        <v>74</v>
      </c>
      <c r="C193" s="33" t="s">
        <v>108</v>
      </c>
      <c r="D193" s="33" t="s">
        <v>85</v>
      </c>
      <c r="E193" s="36" t="s">
        <v>221</v>
      </c>
      <c r="F193" s="33"/>
      <c r="G193" s="33"/>
      <c r="H193" s="24">
        <f>H196+H194</f>
        <v>15238700</v>
      </c>
      <c r="I193" s="24">
        <f>I196+I194</f>
        <v>74079800</v>
      </c>
      <c r="J193" s="24">
        <f>J196+J194</f>
        <v>0</v>
      </c>
    </row>
    <row r="194" spans="1:31" ht="22.5" x14ac:dyDescent="0.2">
      <c r="A194" s="9" t="s">
        <v>678</v>
      </c>
      <c r="B194" s="33" t="s">
        <v>74</v>
      </c>
      <c r="C194" s="33" t="s">
        <v>108</v>
      </c>
      <c r="D194" s="33" t="s">
        <v>85</v>
      </c>
      <c r="E194" s="36" t="s">
        <v>677</v>
      </c>
      <c r="F194" s="33"/>
      <c r="G194" s="33"/>
      <c r="H194" s="24">
        <f>H195</f>
        <v>11317400</v>
      </c>
      <c r="I194" s="24">
        <f>I195</f>
        <v>55579800</v>
      </c>
      <c r="J194" s="24">
        <f>J195</f>
        <v>0</v>
      </c>
    </row>
    <row r="195" spans="1:31" ht="22.5" x14ac:dyDescent="0.2">
      <c r="A195" s="18" t="s">
        <v>200</v>
      </c>
      <c r="B195" s="33" t="s">
        <v>74</v>
      </c>
      <c r="C195" s="33" t="s">
        <v>108</v>
      </c>
      <c r="D195" s="33" t="s">
        <v>85</v>
      </c>
      <c r="E195" s="36" t="s">
        <v>677</v>
      </c>
      <c r="F195" s="33" t="s">
        <v>199</v>
      </c>
      <c r="G195" s="33" t="s">
        <v>528</v>
      </c>
      <c r="H195" s="24">
        <v>11317400</v>
      </c>
      <c r="I195" s="24">
        <v>55579800</v>
      </c>
      <c r="J195" s="24">
        <v>0</v>
      </c>
    </row>
    <row r="196" spans="1:31" ht="22.5" x14ac:dyDescent="0.2">
      <c r="A196" s="45" t="s">
        <v>616</v>
      </c>
      <c r="B196" s="33" t="s">
        <v>74</v>
      </c>
      <c r="C196" s="33" t="s">
        <v>108</v>
      </c>
      <c r="D196" s="33" t="s">
        <v>85</v>
      </c>
      <c r="E196" s="36" t="s">
        <v>591</v>
      </c>
      <c r="F196" s="33"/>
      <c r="G196" s="33"/>
      <c r="H196" s="24">
        <f>SUM(H197:H198)</f>
        <v>3921300</v>
      </c>
      <c r="I196" s="24">
        <f>SUM(I197:I198)</f>
        <v>18500000</v>
      </c>
      <c r="J196" s="24">
        <f>SUM(J197:J198)</f>
        <v>0</v>
      </c>
    </row>
    <row r="197" spans="1:31" ht="22.5" x14ac:dyDescent="0.2">
      <c r="A197" s="18" t="s">
        <v>200</v>
      </c>
      <c r="B197" s="33" t="s">
        <v>74</v>
      </c>
      <c r="C197" s="33" t="s">
        <v>108</v>
      </c>
      <c r="D197" s="33" t="s">
        <v>85</v>
      </c>
      <c r="E197" s="36" t="s">
        <v>591</v>
      </c>
      <c r="F197" s="33" t="s">
        <v>199</v>
      </c>
      <c r="G197" s="33"/>
      <c r="H197" s="24">
        <v>972000</v>
      </c>
      <c r="I197" s="25">
        <v>4605000</v>
      </c>
      <c r="J197" s="25">
        <v>0</v>
      </c>
    </row>
    <row r="198" spans="1:31" ht="22.5" x14ac:dyDescent="0.2">
      <c r="A198" s="18" t="s">
        <v>200</v>
      </c>
      <c r="B198" s="33" t="s">
        <v>74</v>
      </c>
      <c r="C198" s="33" t="s">
        <v>108</v>
      </c>
      <c r="D198" s="33" t="s">
        <v>85</v>
      </c>
      <c r="E198" s="36" t="s">
        <v>591</v>
      </c>
      <c r="F198" s="33" t="s">
        <v>199</v>
      </c>
      <c r="G198" s="33" t="s">
        <v>220</v>
      </c>
      <c r="H198" s="24">
        <v>2949300</v>
      </c>
      <c r="I198" s="25">
        <v>13895000</v>
      </c>
      <c r="J198" s="25">
        <v>0</v>
      </c>
    </row>
    <row r="199" spans="1:31" x14ac:dyDescent="0.2">
      <c r="A199" s="18" t="s">
        <v>459</v>
      </c>
      <c r="B199" s="33" t="s">
        <v>74</v>
      </c>
      <c r="C199" s="33" t="s">
        <v>108</v>
      </c>
      <c r="D199" s="33" t="s">
        <v>85</v>
      </c>
      <c r="E199" s="33" t="s">
        <v>280</v>
      </c>
      <c r="F199" s="33"/>
      <c r="G199" s="33"/>
      <c r="H199" s="24">
        <f t="shared" ref="H199:J200" si="21">H200</f>
        <v>1100000</v>
      </c>
      <c r="I199" s="24">
        <f t="shared" si="21"/>
        <v>600000</v>
      </c>
      <c r="J199" s="24">
        <f t="shared" si="21"/>
        <v>600000</v>
      </c>
    </row>
    <row r="200" spans="1:31" ht="45" x14ac:dyDescent="0.2">
      <c r="A200" s="5" t="s">
        <v>215</v>
      </c>
      <c r="B200" s="33" t="s">
        <v>74</v>
      </c>
      <c r="C200" s="33" t="s">
        <v>108</v>
      </c>
      <c r="D200" s="33" t="s">
        <v>85</v>
      </c>
      <c r="E200" s="33" t="s">
        <v>361</v>
      </c>
      <c r="F200" s="33"/>
      <c r="G200" s="33"/>
      <c r="H200" s="24">
        <f t="shared" si="21"/>
        <v>1100000</v>
      </c>
      <c r="I200" s="24">
        <f t="shared" si="21"/>
        <v>600000</v>
      </c>
      <c r="J200" s="24">
        <f t="shared" si="21"/>
        <v>600000</v>
      </c>
    </row>
    <row r="201" spans="1:31" x14ac:dyDescent="0.2">
      <c r="A201" s="2" t="s">
        <v>21</v>
      </c>
      <c r="B201" s="33" t="s">
        <v>74</v>
      </c>
      <c r="C201" s="33" t="s">
        <v>108</v>
      </c>
      <c r="D201" s="33" t="s">
        <v>85</v>
      </c>
      <c r="E201" s="33" t="s">
        <v>361</v>
      </c>
      <c r="F201" s="33" t="s">
        <v>211</v>
      </c>
      <c r="G201" s="33"/>
      <c r="H201" s="24">
        <v>1100000</v>
      </c>
      <c r="I201" s="24">
        <v>600000</v>
      </c>
      <c r="J201" s="24">
        <v>600000</v>
      </c>
    </row>
    <row r="202" spans="1:31" x14ac:dyDescent="0.2">
      <c r="A202" s="2" t="s">
        <v>198</v>
      </c>
      <c r="B202" s="33" t="s">
        <v>74</v>
      </c>
      <c r="C202" s="33" t="s">
        <v>108</v>
      </c>
      <c r="D202" s="33" t="s">
        <v>88</v>
      </c>
      <c r="E202" s="33"/>
      <c r="F202" s="33"/>
      <c r="G202" s="33"/>
      <c r="H202" s="24">
        <f>H220+H203+H214</f>
        <v>222167512.45999998</v>
      </c>
      <c r="I202" s="24">
        <f>I220+I203+I214</f>
        <v>107507900</v>
      </c>
      <c r="J202" s="24">
        <f>J220+J203+J214</f>
        <v>28206500</v>
      </c>
    </row>
    <row r="203" spans="1:31" ht="22.5" x14ac:dyDescent="0.2">
      <c r="A203" s="18" t="s">
        <v>531</v>
      </c>
      <c r="B203" s="33" t="s">
        <v>74</v>
      </c>
      <c r="C203" s="33" t="s">
        <v>108</v>
      </c>
      <c r="D203" s="33" t="s">
        <v>88</v>
      </c>
      <c r="E203" s="33" t="s">
        <v>284</v>
      </c>
      <c r="F203" s="33"/>
      <c r="G203" s="33"/>
      <c r="H203" s="24">
        <f>H204</f>
        <v>194147954.41</v>
      </c>
      <c r="I203" s="24">
        <f t="shared" ref="I203:J203" si="22">I204</f>
        <v>91447900</v>
      </c>
      <c r="J203" s="24">
        <f t="shared" si="22"/>
        <v>19051500</v>
      </c>
    </row>
    <row r="204" spans="1:31" ht="30" customHeight="1" x14ac:dyDescent="0.2">
      <c r="A204" s="2" t="s">
        <v>460</v>
      </c>
      <c r="B204" s="33" t="s">
        <v>74</v>
      </c>
      <c r="C204" s="33" t="s">
        <v>108</v>
      </c>
      <c r="D204" s="33" t="s">
        <v>88</v>
      </c>
      <c r="E204" s="33" t="s">
        <v>454</v>
      </c>
      <c r="F204" s="33"/>
      <c r="G204" s="33"/>
      <c r="H204" s="24">
        <f>H207+H205</f>
        <v>194147954.41</v>
      </c>
      <c r="I204" s="24">
        <f t="shared" ref="I204:J204" si="23">I207+I205</f>
        <v>91447900</v>
      </c>
      <c r="J204" s="24">
        <f t="shared" si="23"/>
        <v>19051500</v>
      </c>
      <c r="K204" s="24">
        <f t="shared" ref="K204:AE204" si="24">K207</f>
        <v>0</v>
      </c>
      <c r="L204" s="24">
        <f t="shared" si="24"/>
        <v>0</v>
      </c>
      <c r="M204" s="24">
        <f t="shared" si="24"/>
        <v>0</v>
      </c>
      <c r="N204" s="24">
        <f t="shared" si="24"/>
        <v>0</v>
      </c>
      <c r="O204" s="24">
        <f t="shared" si="24"/>
        <v>0</v>
      </c>
      <c r="P204" s="24">
        <f t="shared" si="24"/>
        <v>0</v>
      </c>
      <c r="Q204" s="24">
        <f t="shared" si="24"/>
        <v>0</v>
      </c>
      <c r="R204" s="24">
        <f t="shared" si="24"/>
        <v>0</v>
      </c>
      <c r="S204" s="24">
        <f t="shared" si="24"/>
        <v>0</v>
      </c>
      <c r="T204" s="24">
        <f t="shared" si="24"/>
        <v>0</v>
      </c>
      <c r="U204" s="24">
        <f t="shared" si="24"/>
        <v>0</v>
      </c>
      <c r="V204" s="24">
        <f t="shared" si="24"/>
        <v>0</v>
      </c>
      <c r="W204" s="24">
        <f t="shared" si="24"/>
        <v>0</v>
      </c>
      <c r="X204" s="24">
        <f t="shared" si="24"/>
        <v>0</v>
      </c>
      <c r="Y204" s="24">
        <f t="shared" si="24"/>
        <v>0</v>
      </c>
      <c r="Z204" s="24">
        <f t="shared" si="24"/>
        <v>0</v>
      </c>
      <c r="AA204" s="24">
        <f t="shared" si="24"/>
        <v>0</v>
      </c>
      <c r="AB204" s="24">
        <f t="shared" si="24"/>
        <v>0</v>
      </c>
      <c r="AC204" s="24">
        <f t="shared" si="24"/>
        <v>0</v>
      </c>
      <c r="AD204" s="24">
        <f t="shared" si="24"/>
        <v>0</v>
      </c>
      <c r="AE204" s="24">
        <f t="shared" si="24"/>
        <v>0</v>
      </c>
    </row>
    <row r="205" spans="1:31" ht="30" customHeight="1" x14ac:dyDescent="0.2">
      <c r="A205" s="81" t="s">
        <v>787</v>
      </c>
      <c r="B205" s="33" t="s">
        <v>74</v>
      </c>
      <c r="C205" s="33" t="s">
        <v>108</v>
      </c>
      <c r="D205" s="33" t="s">
        <v>88</v>
      </c>
      <c r="E205" s="33" t="s">
        <v>786</v>
      </c>
      <c r="F205" s="33"/>
      <c r="G205" s="33"/>
      <c r="H205" s="24">
        <f>H206</f>
        <v>19591.41</v>
      </c>
      <c r="I205" s="24">
        <f t="shared" ref="I205:J205" si="25">I206</f>
        <v>0</v>
      </c>
      <c r="J205" s="24">
        <f t="shared" si="25"/>
        <v>0</v>
      </c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</row>
    <row r="206" spans="1:31" ht="30" customHeight="1" x14ac:dyDescent="0.2">
      <c r="A206" s="2" t="s">
        <v>204</v>
      </c>
      <c r="B206" s="33" t="s">
        <v>74</v>
      </c>
      <c r="C206" s="33" t="s">
        <v>108</v>
      </c>
      <c r="D206" s="33" t="s">
        <v>88</v>
      </c>
      <c r="E206" s="33" t="s">
        <v>786</v>
      </c>
      <c r="F206" s="33" t="s">
        <v>203</v>
      </c>
      <c r="G206" s="33"/>
      <c r="H206" s="24">
        <v>19591.41</v>
      </c>
      <c r="I206" s="24">
        <v>0</v>
      </c>
      <c r="J206" s="24">
        <v>0</v>
      </c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</row>
    <row r="207" spans="1:31" x14ac:dyDescent="0.2">
      <c r="A207" s="18" t="s">
        <v>657</v>
      </c>
      <c r="B207" s="33" t="s">
        <v>74</v>
      </c>
      <c r="C207" s="33" t="s">
        <v>108</v>
      </c>
      <c r="D207" s="33" t="s">
        <v>88</v>
      </c>
      <c r="E207" s="33" t="s">
        <v>654</v>
      </c>
      <c r="F207" s="33"/>
      <c r="G207" s="33"/>
      <c r="H207" s="24">
        <f>H208+H210</f>
        <v>194128363</v>
      </c>
      <c r="I207" s="24">
        <f>I208+I210</f>
        <v>91447900</v>
      </c>
      <c r="J207" s="24">
        <f>J208+J210</f>
        <v>19051500</v>
      </c>
    </row>
    <row r="208" spans="1:31" ht="33.75" x14ac:dyDescent="0.2">
      <c r="A208" s="9" t="s">
        <v>680</v>
      </c>
      <c r="B208" s="33" t="s">
        <v>74</v>
      </c>
      <c r="C208" s="33" t="s">
        <v>108</v>
      </c>
      <c r="D208" s="33" t="s">
        <v>88</v>
      </c>
      <c r="E208" s="33" t="s">
        <v>679</v>
      </c>
      <c r="F208" s="33"/>
      <c r="G208" s="33"/>
      <c r="H208" s="24">
        <f>H209</f>
        <v>0</v>
      </c>
      <c r="I208" s="24">
        <f>I209</f>
        <v>91447900</v>
      </c>
      <c r="J208" s="24">
        <f>J209</f>
        <v>19051500</v>
      </c>
    </row>
    <row r="209" spans="1:10" ht="22.5" x14ac:dyDescent="0.2">
      <c r="A209" s="2" t="s">
        <v>204</v>
      </c>
      <c r="B209" s="33" t="s">
        <v>74</v>
      </c>
      <c r="C209" s="33" t="s">
        <v>108</v>
      </c>
      <c r="D209" s="33" t="s">
        <v>88</v>
      </c>
      <c r="E209" s="33" t="s">
        <v>679</v>
      </c>
      <c r="F209" s="33" t="s">
        <v>203</v>
      </c>
      <c r="G209" s="33" t="s">
        <v>220</v>
      </c>
      <c r="H209" s="24">
        <v>0</v>
      </c>
      <c r="I209" s="24">
        <v>91447900</v>
      </c>
      <c r="J209" s="24">
        <v>19051500</v>
      </c>
    </row>
    <row r="210" spans="1:10" ht="22.5" x14ac:dyDescent="0.2">
      <c r="A210" s="2" t="s">
        <v>656</v>
      </c>
      <c r="B210" s="33" t="s">
        <v>74</v>
      </c>
      <c r="C210" s="33" t="s">
        <v>108</v>
      </c>
      <c r="D210" s="33" t="s">
        <v>88</v>
      </c>
      <c r="E210" s="33" t="s">
        <v>655</v>
      </c>
      <c r="F210" s="33"/>
      <c r="G210" s="33"/>
      <c r="H210" s="24">
        <f>H211+H212+H213</f>
        <v>194128363</v>
      </c>
      <c r="I210" s="24">
        <f>I211+I212+I213</f>
        <v>0</v>
      </c>
      <c r="J210" s="24">
        <f>J211+J212+J213</f>
        <v>0</v>
      </c>
    </row>
    <row r="211" spans="1:10" ht="22.5" x14ac:dyDescent="0.2">
      <c r="A211" s="2" t="s">
        <v>204</v>
      </c>
      <c r="B211" s="33" t="s">
        <v>74</v>
      </c>
      <c r="C211" s="33" t="s">
        <v>108</v>
      </c>
      <c r="D211" s="33" t="s">
        <v>88</v>
      </c>
      <c r="E211" s="33" t="s">
        <v>655</v>
      </c>
      <c r="F211" s="33" t="s">
        <v>203</v>
      </c>
      <c r="G211" s="33"/>
      <c r="H211" s="24">
        <v>1922063</v>
      </c>
      <c r="I211" s="24">
        <v>0</v>
      </c>
      <c r="J211" s="24">
        <v>0</v>
      </c>
    </row>
    <row r="212" spans="1:10" ht="22.5" x14ac:dyDescent="0.2">
      <c r="A212" s="2" t="s">
        <v>204</v>
      </c>
      <c r="B212" s="33" t="s">
        <v>74</v>
      </c>
      <c r="C212" s="33" t="s">
        <v>108</v>
      </c>
      <c r="D212" s="33" t="s">
        <v>88</v>
      </c>
      <c r="E212" s="33" t="s">
        <v>655</v>
      </c>
      <c r="F212" s="33" t="s">
        <v>203</v>
      </c>
      <c r="G212" s="33" t="s">
        <v>220</v>
      </c>
      <c r="H212" s="24">
        <v>7680900</v>
      </c>
      <c r="I212" s="24">
        <v>0</v>
      </c>
      <c r="J212" s="24">
        <v>0</v>
      </c>
    </row>
    <row r="213" spans="1:10" ht="22.5" x14ac:dyDescent="0.2">
      <c r="A213" s="2" t="s">
        <v>204</v>
      </c>
      <c r="B213" s="33" t="s">
        <v>74</v>
      </c>
      <c r="C213" s="33" t="s">
        <v>108</v>
      </c>
      <c r="D213" s="33" t="s">
        <v>88</v>
      </c>
      <c r="E213" s="33" t="s">
        <v>655</v>
      </c>
      <c r="F213" s="33" t="s">
        <v>203</v>
      </c>
      <c r="G213" s="33" t="s">
        <v>528</v>
      </c>
      <c r="H213" s="24">
        <v>184525400</v>
      </c>
      <c r="I213" s="24">
        <v>0</v>
      </c>
      <c r="J213" s="24">
        <v>0</v>
      </c>
    </row>
    <row r="214" spans="1:10" ht="22.5" x14ac:dyDescent="0.2">
      <c r="A214" s="2" t="s">
        <v>661</v>
      </c>
      <c r="B214" s="33" t="s">
        <v>74</v>
      </c>
      <c r="C214" s="33" t="s">
        <v>108</v>
      </c>
      <c r="D214" s="33" t="s">
        <v>88</v>
      </c>
      <c r="E214" s="33" t="s">
        <v>659</v>
      </c>
      <c r="F214" s="33"/>
      <c r="G214" s="33"/>
      <c r="H214" s="24">
        <f>H215+H217</f>
        <v>535000</v>
      </c>
      <c r="I214" s="24">
        <f t="shared" ref="I214:J214" si="26">I215+I217</f>
        <v>4060000</v>
      </c>
      <c r="J214" s="24">
        <f t="shared" si="26"/>
        <v>7815000</v>
      </c>
    </row>
    <row r="215" spans="1:10" ht="45" x14ac:dyDescent="0.2">
      <c r="A215" s="82" t="s">
        <v>789</v>
      </c>
      <c r="B215" s="33" t="s">
        <v>74</v>
      </c>
      <c r="C215" s="33" t="s">
        <v>108</v>
      </c>
      <c r="D215" s="33" t="s">
        <v>88</v>
      </c>
      <c r="E215" s="33" t="s">
        <v>788</v>
      </c>
      <c r="F215" s="33"/>
      <c r="G215" s="33"/>
      <c r="H215" s="24">
        <f>H216</f>
        <v>445000</v>
      </c>
      <c r="I215" s="24">
        <f t="shared" ref="I215:J215" si="27">I216</f>
        <v>0</v>
      </c>
      <c r="J215" s="24">
        <f t="shared" si="27"/>
        <v>0</v>
      </c>
    </row>
    <row r="216" spans="1:10" ht="22.5" x14ac:dyDescent="0.2">
      <c r="A216" s="2" t="s">
        <v>204</v>
      </c>
      <c r="B216" s="33" t="s">
        <v>74</v>
      </c>
      <c r="C216" s="33" t="s">
        <v>108</v>
      </c>
      <c r="D216" s="33" t="s">
        <v>88</v>
      </c>
      <c r="E216" s="33" t="s">
        <v>788</v>
      </c>
      <c r="F216" s="33" t="s">
        <v>203</v>
      </c>
      <c r="G216" s="33"/>
      <c r="H216" s="24">
        <v>445000</v>
      </c>
      <c r="I216" s="24">
        <v>0</v>
      </c>
      <c r="J216" s="24">
        <v>0</v>
      </c>
    </row>
    <row r="217" spans="1:10" ht="33.75" x14ac:dyDescent="0.2">
      <c r="A217" s="5" t="s">
        <v>592</v>
      </c>
      <c r="B217" s="33" t="s">
        <v>74</v>
      </c>
      <c r="C217" s="33" t="s">
        <v>108</v>
      </c>
      <c r="D217" s="33" t="s">
        <v>88</v>
      </c>
      <c r="E217" s="33" t="s">
        <v>660</v>
      </c>
      <c r="F217" s="33"/>
      <c r="G217" s="33"/>
      <c r="H217" s="24">
        <f>H218+H219</f>
        <v>90000</v>
      </c>
      <c r="I217" s="24">
        <f>I218+I219</f>
        <v>4060000</v>
      </c>
      <c r="J217" s="24">
        <f>J218+J219</f>
        <v>7815000</v>
      </c>
    </row>
    <row r="218" spans="1:10" ht="22.5" x14ac:dyDescent="0.2">
      <c r="A218" s="2" t="s">
        <v>204</v>
      </c>
      <c r="B218" s="33" t="s">
        <v>74</v>
      </c>
      <c r="C218" s="33" t="s">
        <v>108</v>
      </c>
      <c r="D218" s="33" t="s">
        <v>88</v>
      </c>
      <c r="E218" s="33" t="s">
        <v>660</v>
      </c>
      <c r="F218" s="33" t="s">
        <v>203</v>
      </c>
      <c r="G218" s="33"/>
      <c r="H218" s="24">
        <v>0</v>
      </c>
      <c r="I218" s="24">
        <v>500000</v>
      </c>
      <c r="J218" s="24">
        <v>500000</v>
      </c>
    </row>
    <row r="219" spans="1:10" ht="22.5" x14ac:dyDescent="0.2">
      <c r="A219" s="2" t="s">
        <v>204</v>
      </c>
      <c r="B219" s="33" t="s">
        <v>74</v>
      </c>
      <c r="C219" s="33" t="s">
        <v>108</v>
      </c>
      <c r="D219" s="33" t="s">
        <v>88</v>
      </c>
      <c r="E219" s="33" t="s">
        <v>660</v>
      </c>
      <c r="F219" s="33" t="s">
        <v>203</v>
      </c>
      <c r="G219" s="33" t="s">
        <v>220</v>
      </c>
      <c r="H219" s="24">
        <v>90000</v>
      </c>
      <c r="I219" s="24">
        <v>3560000</v>
      </c>
      <c r="J219" s="24">
        <v>7315000</v>
      </c>
    </row>
    <row r="220" spans="1:10" x14ac:dyDescent="0.2">
      <c r="A220" s="18" t="s">
        <v>459</v>
      </c>
      <c r="B220" s="33" t="s">
        <v>74</v>
      </c>
      <c r="C220" s="33" t="s">
        <v>108</v>
      </c>
      <c r="D220" s="33" t="s">
        <v>88</v>
      </c>
      <c r="E220" s="39" t="s">
        <v>280</v>
      </c>
      <c r="F220" s="33"/>
      <c r="G220" s="33"/>
      <c r="H220" s="25">
        <f>H221+H223</f>
        <v>27484558.049999997</v>
      </c>
      <c r="I220" s="25">
        <f>I221+I223</f>
        <v>12000000</v>
      </c>
      <c r="J220" s="25">
        <f>J221+J223</f>
        <v>1340000</v>
      </c>
    </row>
    <row r="221" spans="1:10" ht="45" x14ac:dyDescent="0.2">
      <c r="A221" s="5" t="s">
        <v>219</v>
      </c>
      <c r="B221" s="33" t="s">
        <v>74</v>
      </c>
      <c r="C221" s="33" t="s">
        <v>108</v>
      </c>
      <c r="D221" s="33" t="s">
        <v>88</v>
      </c>
      <c r="E221" s="33" t="s">
        <v>362</v>
      </c>
      <c r="F221" s="33"/>
      <c r="G221" s="33"/>
      <c r="H221" s="24">
        <f>H222</f>
        <v>26134192.879999999</v>
      </c>
      <c r="I221" s="24">
        <f>I222</f>
        <v>12000000</v>
      </c>
      <c r="J221" s="24">
        <f>J222</f>
        <v>1340000</v>
      </c>
    </row>
    <row r="222" spans="1:10" x14ac:dyDescent="0.2">
      <c r="A222" s="2" t="s">
        <v>21</v>
      </c>
      <c r="B222" s="33" t="s">
        <v>74</v>
      </c>
      <c r="C222" s="33" t="s">
        <v>108</v>
      </c>
      <c r="D222" s="33" t="s">
        <v>88</v>
      </c>
      <c r="E222" s="33" t="s">
        <v>362</v>
      </c>
      <c r="F222" s="33" t="s">
        <v>211</v>
      </c>
      <c r="G222" s="33"/>
      <c r="H222" s="24">
        <v>26134192.879999999</v>
      </c>
      <c r="I222" s="24">
        <v>12000000</v>
      </c>
      <c r="J222" s="24">
        <v>1340000</v>
      </c>
    </row>
    <row r="223" spans="1:10" x14ac:dyDescent="0.2">
      <c r="A223" s="2" t="s">
        <v>716</v>
      </c>
      <c r="B223" s="33" t="s">
        <v>74</v>
      </c>
      <c r="C223" s="33" t="s">
        <v>108</v>
      </c>
      <c r="D223" s="33" t="s">
        <v>88</v>
      </c>
      <c r="E223" s="33" t="s">
        <v>715</v>
      </c>
      <c r="F223" s="33"/>
      <c r="G223" s="33"/>
      <c r="H223" s="24">
        <f>H225+H224</f>
        <v>1350365.17</v>
      </c>
      <c r="I223" s="24">
        <f t="shared" ref="I223:J223" si="28">I225+I224</f>
        <v>0</v>
      </c>
      <c r="J223" s="24">
        <f t="shared" si="28"/>
        <v>0</v>
      </c>
    </row>
    <row r="224" spans="1:10" x14ac:dyDescent="0.2">
      <c r="A224" s="1" t="s">
        <v>457</v>
      </c>
      <c r="B224" s="33" t="s">
        <v>74</v>
      </c>
      <c r="C224" s="33" t="s">
        <v>108</v>
      </c>
      <c r="D224" s="33" t="s">
        <v>88</v>
      </c>
      <c r="E224" s="33" t="s">
        <v>715</v>
      </c>
      <c r="F224" s="33" t="s">
        <v>94</v>
      </c>
      <c r="G224" s="33"/>
      <c r="H224" s="24">
        <v>1227245.17</v>
      </c>
      <c r="I224" s="24">
        <v>0</v>
      </c>
      <c r="J224" s="24">
        <v>0</v>
      </c>
    </row>
    <row r="225" spans="1:10" ht="22.5" x14ac:dyDescent="0.2">
      <c r="A225" s="2" t="s">
        <v>204</v>
      </c>
      <c r="B225" s="33" t="s">
        <v>74</v>
      </c>
      <c r="C225" s="33" t="s">
        <v>108</v>
      </c>
      <c r="D225" s="33" t="s">
        <v>88</v>
      </c>
      <c r="E225" s="33" t="s">
        <v>715</v>
      </c>
      <c r="F225" s="33" t="s">
        <v>203</v>
      </c>
      <c r="G225" s="33"/>
      <c r="H225" s="24">
        <v>123120</v>
      </c>
      <c r="I225" s="24">
        <v>0</v>
      </c>
      <c r="J225" s="24">
        <v>0</v>
      </c>
    </row>
    <row r="226" spans="1:10" x14ac:dyDescent="0.2">
      <c r="A226" s="1" t="s">
        <v>210</v>
      </c>
      <c r="B226" s="33" t="s">
        <v>74</v>
      </c>
      <c r="C226" s="33" t="s">
        <v>108</v>
      </c>
      <c r="D226" s="33" t="s">
        <v>99</v>
      </c>
      <c r="E226" s="33"/>
      <c r="F226" s="33"/>
      <c r="G226" s="33"/>
      <c r="H226" s="24">
        <f>H235+H227</f>
        <v>35348324.270000003</v>
      </c>
      <c r="I226" s="24">
        <f>I235+I227</f>
        <v>33933500</v>
      </c>
      <c r="J226" s="24">
        <f>J235+J227</f>
        <v>33933500</v>
      </c>
    </row>
    <row r="227" spans="1:10" ht="22.5" x14ac:dyDescent="0.2">
      <c r="A227" s="2" t="s">
        <v>4</v>
      </c>
      <c r="B227" s="33" t="s">
        <v>74</v>
      </c>
      <c r="C227" s="33" t="s">
        <v>108</v>
      </c>
      <c r="D227" s="33" t="s">
        <v>99</v>
      </c>
      <c r="E227" s="33" t="s">
        <v>298</v>
      </c>
      <c r="F227" s="33"/>
      <c r="G227" s="33"/>
      <c r="H227" s="24">
        <f>H228</f>
        <v>24528610.030000001</v>
      </c>
      <c r="I227" s="24">
        <f>I228</f>
        <v>29433500</v>
      </c>
      <c r="J227" s="24">
        <f>J228</f>
        <v>29433500</v>
      </c>
    </row>
    <row r="228" spans="1:10" x14ac:dyDescent="0.2">
      <c r="A228" s="2" t="s">
        <v>57</v>
      </c>
      <c r="B228" s="33" t="s">
        <v>74</v>
      </c>
      <c r="C228" s="33" t="s">
        <v>108</v>
      </c>
      <c r="D228" s="33" t="s">
        <v>99</v>
      </c>
      <c r="E228" s="33" t="s">
        <v>488</v>
      </c>
      <c r="F228" s="33"/>
      <c r="G228" s="33"/>
      <c r="H228" s="24">
        <f>H229+H231</f>
        <v>24528610.030000001</v>
      </c>
      <c r="I228" s="24">
        <f>I229+I231</f>
        <v>29433500</v>
      </c>
      <c r="J228" s="24">
        <f>J229+J231</f>
        <v>29433500</v>
      </c>
    </row>
    <row r="229" spans="1:10" x14ac:dyDescent="0.2">
      <c r="A229" s="2" t="s">
        <v>485</v>
      </c>
      <c r="B229" s="33" t="s">
        <v>74</v>
      </c>
      <c r="C229" s="33" t="s">
        <v>108</v>
      </c>
      <c r="D229" s="33" t="s">
        <v>99</v>
      </c>
      <c r="E229" s="33" t="s">
        <v>638</v>
      </c>
      <c r="F229" s="33"/>
      <c r="G229" s="33"/>
      <c r="H229" s="24">
        <f>H230</f>
        <v>489290.03</v>
      </c>
      <c r="I229" s="24">
        <f>I230</f>
        <v>0</v>
      </c>
      <c r="J229" s="24">
        <f>J230</f>
        <v>0</v>
      </c>
    </row>
    <row r="230" spans="1:10" x14ac:dyDescent="0.2">
      <c r="A230" s="1" t="s">
        <v>457</v>
      </c>
      <c r="B230" s="33" t="s">
        <v>74</v>
      </c>
      <c r="C230" s="33" t="s">
        <v>108</v>
      </c>
      <c r="D230" s="33" t="s">
        <v>99</v>
      </c>
      <c r="E230" s="33" t="s">
        <v>638</v>
      </c>
      <c r="F230" s="33" t="s">
        <v>94</v>
      </c>
      <c r="G230" s="33"/>
      <c r="H230" s="24">
        <v>489290.03</v>
      </c>
      <c r="I230" s="24">
        <v>0</v>
      </c>
      <c r="J230" s="24">
        <v>0</v>
      </c>
    </row>
    <row r="231" spans="1:10" x14ac:dyDescent="0.2">
      <c r="A231" s="2" t="s">
        <v>485</v>
      </c>
      <c r="B231" s="33" t="s">
        <v>74</v>
      </c>
      <c r="C231" s="33" t="s">
        <v>108</v>
      </c>
      <c r="D231" s="33" t="s">
        <v>99</v>
      </c>
      <c r="E231" s="33" t="s">
        <v>439</v>
      </c>
      <c r="F231" s="33"/>
      <c r="G231" s="33"/>
      <c r="H231" s="24">
        <f>H232+H233+H234</f>
        <v>24039320</v>
      </c>
      <c r="I231" s="24">
        <f>I232+I233+I234</f>
        <v>29433500</v>
      </c>
      <c r="J231" s="24">
        <f>J232+J233+J234</f>
        <v>29433500</v>
      </c>
    </row>
    <row r="232" spans="1:10" x14ac:dyDescent="0.2">
      <c r="A232" s="1" t="s">
        <v>457</v>
      </c>
      <c r="B232" s="33" t="s">
        <v>74</v>
      </c>
      <c r="C232" s="33" t="s">
        <v>108</v>
      </c>
      <c r="D232" s="33" t="s">
        <v>99</v>
      </c>
      <c r="E232" s="33" t="s">
        <v>439</v>
      </c>
      <c r="F232" s="33" t="s">
        <v>94</v>
      </c>
      <c r="G232" s="33"/>
      <c r="H232" s="24">
        <v>1732920</v>
      </c>
      <c r="I232" s="24">
        <v>1000000</v>
      </c>
      <c r="J232" s="24">
        <v>1000000</v>
      </c>
    </row>
    <row r="233" spans="1:10" x14ac:dyDescent="0.2">
      <c r="A233" s="1" t="s">
        <v>457</v>
      </c>
      <c r="B233" s="33" t="s">
        <v>74</v>
      </c>
      <c r="C233" s="33" t="s">
        <v>108</v>
      </c>
      <c r="D233" s="33" t="s">
        <v>99</v>
      </c>
      <c r="E233" s="33" t="s">
        <v>439</v>
      </c>
      <c r="F233" s="33" t="s">
        <v>94</v>
      </c>
      <c r="G233" s="33" t="s">
        <v>220</v>
      </c>
      <c r="H233" s="24">
        <v>935700</v>
      </c>
      <c r="I233" s="24">
        <v>1368400</v>
      </c>
      <c r="J233" s="24">
        <v>1368400</v>
      </c>
    </row>
    <row r="234" spans="1:10" x14ac:dyDescent="0.2">
      <c r="A234" s="1" t="s">
        <v>457</v>
      </c>
      <c r="B234" s="33" t="s">
        <v>74</v>
      </c>
      <c r="C234" s="33" t="s">
        <v>108</v>
      </c>
      <c r="D234" s="33" t="s">
        <v>99</v>
      </c>
      <c r="E234" s="33" t="s">
        <v>439</v>
      </c>
      <c r="F234" s="33" t="s">
        <v>94</v>
      </c>
      <c r="G234" s="33" t="s">
        <v>528</v>
      </c>
      <c r="H234" s="24">
        <v>21370700</v>
      </c>
      <c r="I234" s="24">
        <v>27065100</v>
      </c>
      <c r="J234" s="24">
        <v>27065100</v>
      </c>
    </row>
    <row r="235" spans="1:10" x14ac:dyDescent="0.2">
      <c r="A235" s="18" t="s">
        <v>459</v>
      </c>
      <c r="B235" s="33" t="s">
        <v>74</v>
      </c>
      <c r="C235" s="33" t="s">
        <v>108</v>
      </c>
      <c r="D235" s="33" t="s">
        <v>99</v>
      </c>
      <c r="E235" s="39" t="s">
        <v>280</v>
      </c>
      <c r="F235" s="33"/>
      <c r="G235" s="33"/>
      <c r="H235" s="24">
        <f>H236+H238</f>
        <v>10819714.24</v>
      </c>
      <c r="I235" s="24">
        <f>I236+I238</f>
        <v>4500000</v>
      </c>
      <c r="J235" s="24">
        <f>J236+J238</f>
        <v>4500000</v>
      </c>
    </row>
    <row r="236" spans="1:10" ht="22.5" x14ac:dyDescent="0.2">
      <c r="A236" s="1" t="s">
        <v>217</v>
      </c>
      <c r="B236" s="33" t="s">
        <v>74</v>
      </c>
      <c r="C236" s="33" t="s">
        <v>108</v>
      </c>
      <c r="D236" s="33" t="s">
        <v>99</v>
      </c>
      <c r="E236" s="33" t="s">
        <v>363</v>
      </c>
      <c r="F236" s="33"/>
      <c r="G236" s="33"/>
      <c r="H236" s="24">
        <f>H237</f>
        <v>9258877</v>
      </c>
      <c r="I236" s="24">
        <f>I237</f>
        <v>4000000</v>
      </c>
      <c r="J236" s="24">
        <f>J237</f>
        <v>4000000</v>
      </c>
    </row>
    <row r="237" spans="1:10" x14ac:dyDescent="0.2">
      <c r="A237" s="2" t="s">
        <v>21</v>
      </c>
      <c r="B237" s="33" t="s">
        <v>74</v>
      </c>
      <c r="C237" s="33" t="s">
        <v>108</v>
      </c>
      <c r="D237" s="33" t="s">
        <v>99</v>
      </c>
      <c r="E237" s="33" t="s">
        <v>363</v>
      </c>
      <c r="F237" s="33" t="s">
        <v>211</v>
      </c>
      <c r="G237" s="33"/>
      <c r="H237" s="24">
        <v>9258877</v>
      </c>
      <c r="I237" s="24">
        <v>4000000</v>
      </c>
      <c r="J237" s="24">
        <v>4000000</v>
      </c>
    </row>
    <row r="238" spans="1:10" ht="22.5" x14ac:dyDescent="0.2">
      <c r="A238" s="1" t="s">
        <v>216</v>
      </c>
      <c r="B238" s="33" t="s">
        <v>74</v>
      </c>
      <c r="C238" s="33" t="s">
        <v>108</v>
      </c>
      <c r="D238" s="33" t="s">
        <v>99</v>
      </c>
      <c r="E238" s="33" t="s">
        <v>364</v>
      </c>
      <c r="F238" s="33"/>
      <c r="G238" s="33"/>
      <c r="H238" s="24">
        <f>H239</f>
        <v>1560837.24</v>
      </c>
      <c r="I238" s="24">
        <f>I239</f>
        <v>500000</v>
      </c>
      <c r="J238" s="24">
        <f>J239</f>
        <v>500000</v>
      </c>
    </row>
    <row r="239" spans="1:10" x14ac:dyDescent="0.2">
      <c r="A239" s="2" t="s">
        <v>21</v>
      </c>
      <c r="B239" s="33" t="s">
        <v>74</v>
      </c>
      <c r="C239" s="33" t="s">
        <v>108</v>
      </c>
      <c r="D239" s="33" t="s">
        <v>99</v>
      </c>
      <c r="E239" s="33" t="s">
        <v>364</v>
      </c>
      <c r="F239" s="33" t="s">
        <v>211</v>
      </c>
      <c r="G239" s="33"/>
      <c r="H239" s="24">
        <v>1560837.24</v>
      </c>
      <c r="I239" s="24">
        <v>500000</v>
      </c>
      <c r="J239" s="24">
        <v>500000</v>
      </c>
    </row>
    <row r="240" spans="1:10" x14ac:dyDescent="0.2">
      <c r="A240" s="2" t="s">
        <v>191</v>
      </c>
      <c r="B240" s="33" t="s">
        <v>74</v>
      </c>
      <c r="C240" s="33" t="s">
        <v>108</v>
      </c>
      <c r="D240" s="33" t="s">
        <v>108</v>
      </c>
      <c r="E240" s="33"/>
      <c r="F240" s="33"/>
      <c r="G240" s="33"/>
      <c r="H240" s="24">
        <f>H241+H251</f>
        <v>55861034</v>
      </c>
      <c r="I240" s="24">
        <f>I241+I251</f>
        <v>32212128.800000001</v>
      </c>
      <c r="J240" s="24">
        <f>J241+J251</f>
        <v>32212600</v>
      </c>
    </row>
    <row r="241" spans="1:10" ht="22.5" x14ac:dyDescent="0.2">
      <c r="A241" s="18" t="s">
        <v>531</v>
      </c>
      <c r="B241" s="33" t="s">
        <v>74</v>
      </c>
      <c r="C241" s="33" t="s">
        <v>108</v>
      </c>
      <c r="D241" s="33" t="s">
        <v>108</v>
      </c>
      <c r="E241" s="33" t="s">
        <v>284</v>
      </c>
      <c r="F241" s="33"/>
      <c r="G241" s="33"/>
      <c r="H241" s="24">
        <f>H242+H248</f>
        <v>55798434</v>
      </c>
      <c r="I241" s="24">
        <f>I242+I248</f>
        <v>31549528.800000001</v>
      </c>
      <c r="J241" s="24">
        <f>J242+J248</f>
        <v>31550000</v>
      </c>
    </row>
    <row r="242" spans="1:10" x14ac:dyDescent="0.2">
      <c r="A242" s="1" t="s">
        <v>445</v>
      </c>
      <c r="B242" s="33" t="s">
        <v>74</v>
      </c>
      <c r="C242" s="33" t="s">
        <v>108</v>
      </c>
      <c r="D242" s="33" t="s">
        <v>108</v>
      </c>
      <c r="E242" s="33" t="s">
        <v>444</v>
      </c>
      <c r="F242" s="33"/>
      <c r="G242" s="33"/>
      <c r="H242" s="24">
        <f>H243+H245</f>
        <v>54084244</v>
      </c>
      <c r="I242" s="24">
        <f>I243+I245</f>
        <v>30549528.800000001</v>
      </c>
      <c r="J242" s="24">
        <f>J243+J245</f>
        <v>30550000</v>
      </c>
    </row>
    <row r="243" spans="1:10" x14ac:dyDescent="0.2">
      <c r="A243" s="1" t="s">
        <v>19</v>
      </c>
      <c r="B243" s="33" t="s">
        <v>74</v>
      </c>
      <c r="C243" s="33" t="s">
        <v>108</v>
      </c>
      <c r="D243" s="33" t="s">
        <v>108</v>
      </c>
      <c r="E243" s="33" t="s">
        <v>681</v>
      </c>
      <c r="F243" s="33"/>
      <c r="G243" s="33"/>
      <c r="H243" s="24">
        <f>H244</f>
        <v>27951315.969999999</v>
      </c>
      <c r="I243" s="24">
        <f>I244</f>
        <v>0</v>
      </c>
      <c r="J243" s="24">
        <f>J244</f>
        <v>0</v>
      </c>
    </row>
    <row r="244" spans="1:10" ht="22.5" x14ac:dyDescent="0.2">
      <c r="A244" s="1" t="s">
        <v>204</v>
      </c>
      <c r="B244" s="33" t="s">
        <v>74</v>
      </c>
      <c r="C244" s="33" t="s">
        <v>108</v>
      </c>
      <c r="D244" s="33" t="s">
        <v>108</v>
      </c>
      <c r="E244" s="33" t="s">
        <v>681</v>
      </c>
      <c r="F244" s="33" t="s">
        <v>203</v>
      </c>
      <c r="G244" s="33"/>
      <c r="H244" s="24">
        <v>27951315.969999999</v>
      </c>
      <c r="I244" s="24">
        <v>0</v>
      </c>
      <c r="J244" s="24">
        <v>0</v>
      </c>
    </row>
    <row r="245" spans="1:10" x14ac:dyDescent="0.2">
      <c r="A245" s="1" t="s">
        <v>19</v>
      </c>
      <c r="B245" s="33" t="s">
        <v>74</v>
      </c>
      <c r="C245" s="33" t="s">
        <v>108</v>
      </c>
      <c r="D245" s="33" t="s">
        <v>108</v>
      </c>
      <c r="E245" s="33" t="s">
        <v>365</v>
      </c>
      <c r="F245" s="33"/>
      <c r="G245" s="33"/>
      <c r="H245" s="24">
        <f>H246+H247</f>
        <v>26132928.030000001</v>
      </c>
      <c r="I245" s="24">
        <f>I246+I247</f>
        <v>30549528.800000001</v>
      </c>
      <c r="J245" s="24">
        <f>J246+J247</f>
        <v>30550000</v>
      </c>
    </row>
    <row r="246" spans="1:10" ht="22.5" x14ac:dyDescent="0.2">
      <c r="A246" s="1" t="s">
        <v>204</v>
      </c>
      <c r="B246" s="33" t="s">
        <v>74</v>
      </c>
      <c r="C246" s="33" t="s">
        <v>108</v>
      </c>
      <c r="D246" s="33" t="s">
        <v>108</v>
      </c>
      <c r="E246" s="33" t="s">
        <v>365</v>
      </c>
      <c r="F246" s="33" t="s">
        <v>203</v>
      </c>
      <c r="G246" s="33"/>
      <c r="H246" s="24">
        <v>1264068.03</v>
      </c>
      <c r="I246" s="24">
        <f>500000+49528.8</f>
        <v>549528.80000000005</v>
      </c>
      <c r="J246" s="24">
        <f>500000+50000</f>
        <v>550000</v>
      </c>
    </row>
    <row r="247" spans="1:10" ht="22.5" x14ac:dyDescent="0.2">
      <c r="A247" s="1" t="s">
        <v>204</v>
      </c>
      <c r="B247" s="33" t="s">
        <v>74</v>
      </c>
      <c r="C247" s="33" t="s">
        <v>108</v>
      </c>
      <c r="D247" s="33" t="s">
        <v>108</v>
      </c>
      <c r="E247" s="33" t="s">
        <v>365</v>
      </c>
      <c r="F247" s="33" t="s">
        <v>203</v>
      </c>
      <c r="G247" s="33" t="s">
        <v>220</v>
      </c>
      <c r="H247" s="25">
        <v>24868860</v>
      </c>
      <c r="I247" s="25">
        <v>30000000</v>
      </c>
      <c r="J247" s="25">
        <v>30000000</v>
      </c>
    </row>
    <row r="248" spans="1:10" x14ac:dyDescent="0.2">
      <c r="A248" s="2" t="s">
        <v>460</v>
      </c>
      <c r="B248" s="33" t="s">
        <v>74</v>
      </c>
      <c r="C248" s="33" t="s">
        <v>108</v>
      </c>
      <c r="D248" s="33" t="s">
        <v>108</v>
      </c>
      <c r="E248" s="33" t="s">
        <v>454</v>
      </c>
      <c r="F248" s="33"/>
      <c r="G248" s="33"/>
      <c r="H248" s="24">
        <f t="shared" ref="H248:J249" si="29">H249</f>
        <v>1714190</v>
      </c>
      <c r="I248" s="24">
        <f t="shared" si="29"/>
        <v>1000000</v>
      </c>
      <c r="J248" s="24">
        <f t="shared" si="29"/>
        <v>1000000</v>
      </c>
    </row>
    <row r="249" spans="1:10" ht="22.5" x14ac:dyDescent="0.2">
      <c r="A249" s="2" t="s">
        <v>658</v>
      </c>
      <c r="B249" s="33" t="s">
        <v>74</v>
      </c>
      <c r="C249" s="33" t="s">
        <v>108</v>
      </c>
      <c r="D249" s="33" t="s">
        <v>108</v>
      </c>
      <c r="E249" s="39" t="s">
        <v>366</v>
      </c>
      <c r="F249" s="33"/>
      <c r="G249" s="33"/>
      <c r="H249" s="24">
        <f t="shared" si="29"/>
        <v>1714190</v>
      </c>
      <c r="I249" s="24">
        <f t="shared" si="29"/>
        <v>1000000</v>
      </c>
      <c r="J249" s="24">
        <f t="shared" si="29"/>
        <v>1000000</v>
      </c>
    </row>
    <row r="250" spans="1:10" x14ac:dyDescent="0.2">
      <c r="A250" s="1" t="s">
        <v>457</v>
      </c>
      <c r="B250" s="33" t="s">
        <v>74</v>
      </c>
      <c r="C250" s="33" t="s">
        <v>108</v>
      </c>
      <c r="D250" s="33" t="s">
        <v>108</v>
      </c>
      <c r="E250" s="39" t="s">
        <v>366</v>
      </c>
      <c r="F250" s="33" t="s">
        <v>94</v>
      </c>
      <c r="G250" s="33"/>
      <c r="H250" s="24">
        <v>1714190</v>
      </c>
      <c r="I250" s="24">
        <v>1000000</v>
      </c>
      <c r="J250" s="24">
        <v>1000000</v>
      </c>
    </row>
    <row r="251" spans="1:10" x14ac:dyDescent="0.2">
      <c r="A251" s="18" t="s">
        <v>459</v>
      </c>
      <c r="B251" s="33" t="s">
        <v>74</v>
      </c>
      <c r="C251" s="33" t="s">
        <v>108</v>
      </c>
      <c r="D251" s="33" t="s">
        <v>108</v>
      </c>
      <c r="E251" s="39" t="s">
        <v>280</v>
      </c>
      <c r="F251" s="33"/>
      <c r="G251" s="33"/>
      <c r="H251" s="24">
        <f>H254+H252</f>
        <v>62600</v>
      </c>
      <c r="I251" s="24">
        <f>I254+I252</f>
        <v>662600</v>
      </c>
      <c r="J251" s="24">
        <f>J254+J252</f>
        <v>662600</v>
      </c>
    </row>
    <row r="252" spans="1:10" ht="45" x14ac:dyDescent="0.2">
      <c r="A252" s="5" t="s">
        <v>219</v>
      </c>
      <c r="B252" s="33" t="s">
        <v>74</v>
      </c>
      <c r="C252" s="33" t="s">
        <v>108</v>
      </c>
      <c r="D252" s="33" t="s">
        <v>108</v>
      </c>
      <c r="E252" s="33" t="s">
        <v>362</v>
      </c>
      <c r="F252" s="33"/>
      <c r="G252" s="33"/>
      <c r="H252" s="24">
        <f>H253</f>
        <v>0</v>
      </c>
      <c r="I252" s="24">
        <f>I253</f>
        <v>600000</v>
      </c>
      <c r="J252" s="24">
        <f>J253</f>
        <v>600000</v>
      </c>
    </row>
    <row r="253" spans="1:10" x14ac:dyDescent="0.2">
      <c r="A253" s="2" t="s">
        <v>21</v>
      </c>
      <c r="B253" s="33" t="s">
        <v>74</v>
      </c>
      <c r="C253" s="33" t="s">
        <v>108</v>
      </c>
      <c r="D253" s="33" t="s">
        <v>108</v>
      </c>
      <c r="E253" s="33" t="s">
        <v>362</v>
      </c>
      <c r="F253" s="33" t="s">
        <v>211</v>
      </c>
      <c r="G253" s="33"/>
      <c r="H253" s="24">
        <v>0</v>
      </c>
      <c r="I253" s="24">
        <v>600000</v>
      </c>
      <c r="J253" s="24">
        <v>600000</v>
      </c>
    </row>
    <row r="254" spans="1:10" ht="22.5" x14ac:dyDescent="0.2">
      <c r="A254" s="18" t="s">
        <v>618</v>
      </c>
      <c r="B254" s="33" t="s">
        <v>74</v>
      </c>
      <c r="C254" s="33" t="s">
        <v>108</v>
      </c>
      <c r="D254" s="33" t="s">
        <v>108</v>
      </c>
      <c r="E254" s="39" t="s">
        <v>367</v>
      </c>
      <c r="F254" s="33"/>
      <c r="G254" s="33"/>
      <c r="H254" s="24">
        <f>SUM(H255:H258)</f>
        <v>62600</v>
      </c>
      <c r="I254" s="24">
        <f>SUM(I255:I258)</f>
        <v>62600</v>
      </c>
      <c r="J254" s="24">
        <f>SUM(J255:J258)</f>
        <v>62600</v>
      </c>
    </row>
    <row r="255" spans="1:10" x14ac:dyDescent="0.2">
      <c r="A255" s="9" t="s">
        <v>446</v>
      </c>
      <c r="B255" s="33" t="s">
        <v>74</v>
      </c>
      <c r="C255" s="33" t="s">
        <v>108</v>
      </c>
      <c r="D255" s="33" t="s">
        <v>108</v>
      </c>
      <c r="E255" s="39" t="s">
        <v>367</v>
      </c>
      <c r="F255" s="36" t="s">
        <v>90</v>
      </c>
      <c r="G255" s="33" t="s">
        <v>220</v>
      </c>
      <c r="H255" s="25">
        <v>42252.69</v>
      </c>
      <c r="I255" s="25">
        <v>42000</v>
      </c>
      <c r="J255" s="25">
        <v>42000</v>
      </c>
    </row>
    <row r="256" spans="1:10" ht="22.5" x14ac:dyDescent="0.2">
      <c r="A256" s="9" t="s">
        <v>448</v>
      </c>
      <c r="B256" s="33" t="s">
        <v>74</v>
      </c>
      <c r="C256" s="33" t="s">
        <v>108</v>
      </c>
      <c r="D256" s="33" t="s">
        <v>108</v>
      </c>
      <c r="E256" s="39" t="s">
        <v>367</v>
      </c>
      <c r="F256" s="36" t="s">
        <v>447</v>
      </c>
      <c r="G256" s="33" t="s">
        <v>220</v>
      </c>
      <c r="H256" s="25">
        <v>12700</v>
      </c>
      <c r="I256" s="25">
        <v>12700</v>
      </c>
      <c r="J256" s="25">
        <v>12700</v>
      </c>
    </row>
    <row r="257" spans="1:10" x14ac:dyDescent="0.2">
      <c r="A257" s="1" t="s">
        <v>195</v>
      </c>
      <c r="B257" s="33" t="s">
        <v>74</v>
      </c>
      <c r="C257" s="33" t="s">
        <v>108</v>
      </c>
      <c r="D257" s="33" t="s">
        <v>108</v>
      </c>
      <c r="E257" s="39" t="s">
        <v>367</v>
      </c>
      <c r="F257" s="36" t="s">
        <v>194</v>
      </c>
      <c r="G257" s="33" t="s">
        <v>220</v>
      </c>
      <c r="H257" s="25">
        <v>800</v>
      </c>
      <c r="I257" s="25">
        <v>800</v>
      </c>
      <c r="J257" s="25">
        <v>800</v>
      </c>
    </row>
    <row r="258" spans="1:10" x14ac:dyDescent="0.2">
      <c r="A258" s="1" t="s">
        <v>457</v>
      </c>
      <c r="B258" s="33" t="s">
        <v>74</v>
      </c>
      <c r="C258" s="33" t="s">
        <v>108</v>
      </c>
      <c r="D258" s="33" t="s">
        <v>108</v>
      </c>
      <c r="E258" s="39" t="s">
        <v>367</v>
      </c>
      <c r="F258" s="36" t="s">
        <v>94</v>
      </c>
      <c r="G258" s="33" t="s">
        <v>220</v>
      </c>
      <c r="H258" s="25">
        <v>6847.31</v>
      </c>
      <c r="I258" s="25">
        <v>7100</v>
      </c>
      <c r="J258" s="25">
        <v>7100</v>
      </c>
    </row>
    <row r="259" spans="1:10" x14ac:dyDescent="0.2">
      <c r="A259" s="2" t="s">
        <v>541</v>
      </c>
      <c r="B259" s="33" t="s">
        <v>74</v>
      </c>
      <c r="C259" s="33" t="s">
        <v>114</v>
      </c>
      <c r="D259" s="33" t="s">
        <v>86</v>
      </c>
      <c r="E259" s="33"/>
      <c r="F259" s="33"/>
      <c r="G259" s="33"/>
      <c r="H259" s="24">
        <f>H260</f>
        <v>1100000</v>
      </c>
      <c r="I259" s="24">
        <f>I260</f>
        <v>1100000</v>
      </c>
      <c r="J259" s="24">
        <f>J260</f>
        <v>20850000</v>
      </c>
    </row>
    <row r="260" spans="1:10" x14ac:dyDescent="0.2">
      <c r="A260" s="2" t="s">
        <v>115</v>
      </c>
      <c r="B260" s="33" t="s">
        <v>74</v>
      </c>
      <c r="C260" s="33" t="s">
        <v>114</v>
      </c>
      <c r="D260" s="33" t="s">
        <v>108</v>
      </c>
      <c r="E260" s="33"/>
      <c r="F260" s="33"/>
      <c r="G260" s="33"/>
      <c r="H260" s="24">
        <f>H266+H261</f>
        <v>1100000</v>
      </c>
      <c r="I260" s="24">
        <f>I266+I261</f>
        <v>1100000</v>
      </c>
      <c r="J260" s="24">
        <f>J266+J261</f>
        <v>20850000</v>
      </c>
    </row>
    <row r="261" spans="1:10" ht="33.75" x14ac:dyDescent="0.2">
      <c r="A261" s="1" t="s">
        <v>603</v>
      </c>
      <c r="B261" s="33" t="s">
        <v>74</v>
      </c>
      <c r="C261" s="33" t="s">
        <v>114</v>
      </c>
      <c r="D261" s="33" t="s">
        <v>108</v>
      </c>
      <c r="E261" s="33" t="s">
        <v>487</v>
      </c>
      <c r="F261" s="33"/>
      <c r="G261" s="33"/>
      <c r="H261" s="24">
        <f>H263</f>
        <v>1000000</v>
      </c>
      <c r="I261" s="24">
        <f>I263</f>
        <v>1000000</v>
      </c>
      <c r="J261" s="24">
        <f>J263</f>
        <v>20750000</v>
      </c>
    </row>
    <row r="262" spans="1:10" x14ac:dyDescent="0.2">
      <c r="A262" s="1" t="s">
        <v>490</v>
      </c>
      <c r="B262" s="33" t="s">
        <v>74</v>
      </c>
      <c r="C262" s="33" t="s">
        <v>114</v>
      </c>
      <c r="D262" s="33" t="s">
        <v>108</v>
      </c>
      <c r="E262" s="33" t="s">
        <v>489</v>
      </c>
      <c r="F262" s="33"/>
      <c r="G262" s="33"/>
      <c r="H262" s="24">
        <f>H263</f>
        <v>1000000</v>
      </c>
      <c r="I262" s="24">
        <f>I263</f>
        <v>1000000</v>
      </c>
      <c r="J262" s="24">
        <f>J263</f>
        <v>20750000</v>
      </c>
    </row>
    <row r="263" spans="1:10" ht="22.5" x14ac:dyDescent="0.2">
      <c r="A263" s="1" t="s">
        <v>491</v>
      </c>
      <c r="B263" s="33" t="s">
        <v>74</v>
      </c>
      <c r="C263" s="33" t="s">
        <v>114</v>
      </c>
      <c r="D263" s="33" t="s">
        <v>108</v>
      </c>
      <c r="E263" s="33" t="s">
        <v>486</v>
      </c>
      <c r="F263" s="33"/>
      <c r="G263" s="33"/>
      <c r="H263" s="24">
        <f>H264+H265</f>
        <v>1000000</v>
      </c>
      <c r="I263" s="24">
        <f>I264+I265</f>
        <v>1000000</v>
      </c>
      <c r="J263" s="24">
        <f>J264+J265</f>
        <v>20750000</v>
      </c>
    </row>
    <row r="264" spans="1:10" x14ac:dyDescent="0.2">
      <c r="A264" s="1" t="s">
        <v>457</v>
      </c>
      <c r="B264" s="33" t="s">
        <v>74</v>
      </c>
      <c r="C264" s="33" t="s">
        <v>114</v>
      </c>
      <c r="D264" s="33" t="s">
        <v>108</v>
      </c>
      <c r="E264" s="33" t="s">
        <v>486</v>
      </c>
      <c r="F264" s="33" t="s">
        <v>94</v>
      </c>
      <c r="G264" s="33"/>
      <c r="H264" s="24">
        <v>1000000</v>
      </c>
      <c r="I264" s="24">
        <v>1000000</v>
      </c>
      <c r="J264" s="24">
        <v>1750000</v>
      </c>
    </row>
    <row r="265" spans="1:10" x14ac:dyDescent="0.2">
      <c r="A265" s="1" t="s">
        <v>457</v>
      </c>
      <c r="B265" s="33" t="s">
        <v>74</v>
      </c>
      <c r="C265" s="33" t="s">
        <v>114</v>
      </c>
      <c r="D265" s="33" t="s">
        <v>108</v>
      </c>
      <c r="E265" s="33" t="s">
        <v>486</v>
      </c>
      <c r="F265" s="33" t="s">
        <v>94</v>
      </c>
      <c r="G265" s="33" t="s">
        <v>220</v>
      </c>
      <c r="H265" s="24">
        <v>0</v>
      </c>
      <c r="I265" s="24">
        <v>0</v>
      </c>
      <c r="J265" s="24">
        <v>19000000</v>
      </c>
    </row>
    <row r="266" spans="1:10" x14ac:dyDescent="0.2">
      <c r="A266" s="18" t="s">
        <v>459</v>
      </c>
      <c r="B266" s="33" t="s">
        <v>74</v>
      </c>
      <c r="C266" s="33" t="s">
        <v>114</v>
      </c>
      <c r="D266" s="33" t="s">
        <v>108</v>
      </c>
      <c r="E266" s="39" t="s">
        <v>280</v>
      </c>
      <c r="F266" s="33"/>
      <c r="G266" s="33"/>
      <c r="H266" s="24">
        <f t="shared" ref="H266:J267" si="30">H267</f>
        <v>100000</v>
      </c>
      <c r="I266" s="24">
        <f t="shared" si="30"/>
        <v>100000</v>
      </c>
      <c r="J266" s="24">
        <f t="shared" si="30"/>
        <v>100000</v>
      </c>
    </row>
    <row r="267" spans="1:10" x14ac:dyDescent="0.2">
      <c r="A267" s="2" t="s">
        <v>61</v>
      </c>
      <c r="B267" s="33" t="s">
        <v>74</v>
      </c>
      <c r="C267" s="33" t="s">
        <v>114</v>
      </c>
      <c r="D267" s="33" t="s">
        <v>108</v>
      </c>
      <c r="E267" s="33" t="s">
        <v>368</v>
      </c>
      <c r="F267" s="33"/>
      <c r="G267" s="33"/>
      <c r="H267" s="24">
        <f t="shared" si="30"/>
        <v>100000</v>
      </c>
      <c r="I267" s="24">
        <f t="shared" si="30"/>
        <v>100000</v>
      </c>
      <c r="J267" s="24">
        <f t="shared" si="30"/>
        <v>100000</v>
      </c>
    </row>
    <row r="268" spans="1:10" x14ac:dyDescent="0.2">
      <c r="A268" s="1" t="s">
        <v>457</v>
      </c>
      <c r="B268" s="33" t="s">
        <v>74</v>
      </c>
      <c r="C268" s="33" t="s">
        <v>114</v>
      </c>
      <c r="D268" s="33" t="s">
        <v>108</v>
      </c>
      <c r="E268" s="33" t="s">
        <v>368</v>
      </c>
      <c r="F268" s="33" t="s">
        <v>94</v>
      </c>
      <c r="G268" s="33"/>
      <c r="H268" s="24">
        <v>100000</v>
      </c>
      <c r="I268" s="24">
        <v>100000</v>
      </c>
      <c r="J268" s="24">
        <v>100000</v>
      </c>
    </row>
    <row r="269" spans="1:10" x14ac:dyDescent="0.2">
      <c r="A269" s="1" t="s">
        <v>176</v>
      </c>
      <c r="B269" s="33" t="s">
        <v>74</v>
      </c>
      <c r="C269" s="33" t="s">
        <v>112</v>
      </c>
      <c r="D269" s="33" t="s">
        <v>86</v>
      </c>
      <c r="E269" s="33"/>
      <c r="F269" s="33"/>
      <c r="G269" s="33"/>
      <c r="H269" s="24">
        <f>H270+H288+H292+H277+H300</f>
        <v>105893669.59</v>
      </c>
      <c r="I269" s="24">
        <f>I270+I288+I292+I277+I300</f>
        <v>280530000</v>
      </c>
      <c r="J269" s="24">
        <f>J270+J288+J292+J277+J300</f>
        <v>527655100</v>
      </c>
    </row>
    <row r="270" spans="1:10" x14ac:dyDescent="0.2">
      <c r="A270" s="1" t="s">
        <v>22</v>
      </c>
      <c r="B270" s="33" t="s">
        <v>74</v>
      </c>
      <c r="C270" s="33" t="s">
        <v>112</v>
      </c>
      <c r="D270" s="33" t="s">
        <v>85</v>
      </c>
      <c r="E270" s="33"/>
      <c r="F270" s="33"/>
      <c r="G270" s="33"/>
      <c r="H270" s="24">
        <f t="shared" ref="H270:J272" si="31">H271</f>
        <v>3200000</v>
      </c>
      <c r="I270" s="24">
        <f t="shared" si="31"/>
        <v>0</v>
      </c>
      <c r="J270" s="24">
        <f t="shared" si="31"/>
        <v>0</v>
      </c>
    </row>
    <row r="271" spans="1:10" ht="22.5" x14ac:dyDescent="0.2">
      <c r="A271" s="19" t="s">
        <v>509</v>
      </c>
      <c r="B271" s="33" t="s">
        <v>74</v>
      </c>
      <c r="C271" s="33" t="s">
        <v>112</v>
      </c>
      <c r="D271" s="33" t="s">
        <v>85</v>
      </c>
      <c r="E271" s="33" t="s">
        <v>283</v>
      </c>
      <c r="F271" s="33"/>
      <c r="G271" s="33"/>
      <c r="H271" s="24">
        <f t="shared" si="31"/>
        <v>3200000</v>
      </c>
      <c r="I271" s="24">
        <f t="shared" si="31"/>
        <v>0</v>
      </c>
      <c r="J271" s="24">
        <f t="shared" si="31"/>
        <v>0</v>
      </c>
    </row>
    <row r="272" spans="1:10" x14ac:dyDescent="0.2">
      <c r="A272" s="19" t="s">
        <v>10</v>
      </c>
      <c r="B272" s="33" t="s">
        <v>74</v>
      </c>
      <c r="C272" s="33" t="s">
        <v>112</v>
      </c>
      <c r="D272" s="33" t="s">
        <v>85</v>
      </c>
      <c r="E272" s="33" t="s">
        <v>9</v>
      </c>
      <c r="F272" s="33"/>
      <c r="G272" s="33"/>
      <c r="H272" s="24">
        <f t="shared" si="31"/>
        <v>3200000</v>
      </c>
      <c r="I272" s="24">
        <f t="shared" si="31"/>
        <v>0</v>
      </c>
      <c r="J272" s="24">
        <f t="shared" si="31"/>
        <v>0</v>
      </c>
    </row>
    <row r="273" spans="1:31" x14ac:dyDescent="0.2">
      <c r="A273" s="2" t="s">
        <v>20</v>
      </c>
      <c r="B273" s="33" t="s">
        <v>74</v>
      </c>
      <c r="C273" s="33" t="s">
        <v>112</v>
      </c>
      <c r="D273" s="33" t="s">
        <v>85</v>
      </c>
      <c r="E273" s="33" t="s">
        <v>369</v>
      </c>
      <c r="F273" s="33"/>
      <c r="G273" s="33"/>
      <c r="H273" s="24">
        <f>H276+H274+H275</f>
        <v>3200000</v>
      </c>
      <c r="I273" s="24">
        <f t="shared" ref="I273:J273" si="32">I276+I274+I275</f>
        <v>0</v>
      </c>
      <c r="J273" s="24">
        <f t="shared" si="32"/>
        <v>0</v>
      </c>
      <c r="K273" s="24" t="e">
        <f>K276+#REF!+K274</f>
        <v>#REF!</v>
      </c>
      <c r="L273" s="24" t="e">
        <f>L276+#REF!+L274</f>
        <v>#REF!</v>
      </c>
      <c r="M273" s="24" t="e">
        <f>M276+#REF!+M274</f>
        <v>#REF!</v>
      </c>
      <c r="N273" s="24" t="e">
        <f>N276+#REF!+N274</f>
        <v>#REF!</v>
      </c>
      <c r="O273" s="24" t="e">
        <f>O276+#REF!+O274</f>
        <v>#REF!</v>
      </c>
      <c r="P273" s="24" t="e">
        <f>P276+#REF!+P274</f>
        <v>#REF!</v>
      </c>
      <c r="Q273" s="24" t="e">
        <f>Q276+#REF!+Q274</f>
        <v>#REF!</v>
      </c>
      <c r="R273" s="24" t="e">
        <f>R276+#REF!+R274</f>
        <v>#REF!</v>
      </c>
      <c r="S273" s="24" t="e">
        <f>S276+#REF!+S274</f>
        <v>#REF!</v>
      </c>
      <c r="T273" s="24" t="e">
        <f>T276+#REF!+T274</f>
        <v>#REF!</v>
      </c>
      <c r="U273" s="24" t="e">
        <f>U276+#REF!+U274</f>
        <v>#REF!</v>
      </c>
      <c r="V273" s="24" t="e">
        <f>V276+#REF!+V274</f>
        <v>#REF!</v>
      </c>
      <c r="W273" s="24" t="e">
        <f>W276+#REF!+W274</f>
        <v>#REF!</v>
      </c>
      <c r="X273" s="24" t="e">
        <f>X276+#REF!+X274</f>
        <v>#REF!</v>
      </c>
      <c r="Y273" s="24" t="e">
        <f>Y276+#REF!+Y274</f>
        <v>#REF!</v>
      </c>
      <c r="Z273" s="24" t="e">
        <f>Z276+#REF!+Z274</f>
        <v>#REF!</v>
      </c>
      <c r="AA273" s="24" t="e">
        <f>AA276+#REF!+AA274</f>
        <v>#REF!</v>
      </c>
      <c r="AB273" s="24" t="e">
        <f>AB276+#REF!+AB274</f>
        <v>#REF!</v>
      </c>
      <c r="AC273" s="24" t="e">
        <f>AC276+#REF!+AC274</f>
        <v>#REF!</v>
      </c>
      <c r="AD273" s="24" t="e">
        <f>AD276+#REF!+AD274</f>
        <v>#REF!</v>
      </c>
      <c r="AE273" s="24" t="e">
        <f>AE276+#REF!+AE274</f>
        <v>#REF!</v>
      </c>
    </row>
    <row r="274" spans="1:31" x14ac:dyDescent="0.2">
      <c r="A274" s="1" t="s">
        <v>457</v>
      </c>
      <c r="B274" s="33" t="s">
        <v>74</v>
      </c>
      <c r="C274" s="33" t="s">
        <v>112</v>
      </c>
      <c r="D274" s="33" t="s">
        <v>85</v>
      </c>
      <c r="E274" s="33" t="s">
        <v>369</v>
      </c>
      <c r="F274" s="33" t="s">
        <v>94</v>
      </c>
      <c r="G274" s="33"/>
      <c r="H274" s="24">
        <v>90000</v>
      </c>
      <c r="I274" s="24">
        <v>0</v>
      </c>
      <c r="J274" s="24">
        <v>0</v>
      </c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</row>
    <row r="275" spans="1:31" x14ac:dyDescent="0.2">
      <c r="A275" s="81" t="s">
        <v>478</v>
      </c>
      <c r="B275" s="33" t="s">
        <v>74</v>
      </c>
      <c r="C275" s="33" t="s">
        <v>112</v>
      </c>
      <c r="D275" s="33" t="s">
        <v>85</v>
      </c>
      <c r="E275" s="33" t="s">
        <v>369</v>
      </c>
      <c r="F275" s="33" t="s">
        <v>477</v>
      </c>
      <c r="G275" s="33"/>
      <c r="H275" s="24">
        <v>1958321.32</v>
      </c>
      <c r="I275" s="24">
        <v>0</v>
      </c>
      <c r="J275" s="24">
        <v>0</v>
      </c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</row>
    <row r="276" spans="1:31" ht="22.5" x14ac:dyDescent="0.2">
      <c r="A276" s="2" t="s">
        <v>204</v>
      </c>
      <c r="B276" s="33" t="s">
        <v>74</v>
      </c>
      <c r="C276" s="33" t="s">
        <v>112</v>
      </c>
      <c r="D276" s="33" t="s">
        <v>85</v>
      </c>
      <c r="E276" s="33" t="s">
        <v>369</v>
      </c>
      <c r="F276" s="33" t="s">
        <v>203</v>
      </c>
      <c r="G276" s="33"/>
      <c r="H276" s="24">
        <v>1151678.68</v>
      </c>
      <c r="I276" s="24">
        <v>0</v>
      </c>
      <c r="J276" s="24">
        <v>0</v>
      </c>
    </row>
    <row r="277" spans="1:31" x14ac:dyDescent="0.2">
      <c r="A277" s="2" t="s">
        <v>24</v>
      </c>
      <c r="B277" s="33" t="s">
        <v>74</v>
      </c>
      <c r="C277" s="33" t="s">
        <v>112</v>
      </c>
      <c r="D277" s="33" t="s">
        <v>88</v>
      </c>
      <c r="E277" s="33"/>
      <c r="F277" s="33"/>
      <c r="G277" s="33"/>
      <c r="H277" s="24">
        <f>H278</f>
        <v>98493362</v>
      </c>
      <c r="I277" s="24">
        <f>I278</f>
        <v>280000000</v>
      </c>
      <c r="J277" s="24">
        <f>J278</f>
        <v>527125100</v>
      </c>
    </row>
    <row r="278" spans="1:31" x14ac:dyDescent="0.2">
      <c r="A278" s="19" t="s">
        <v>402</v>
      </c>
      <c r="B278" s="33" t="s">
        <v>74</v>
      </c>
      <c r="C278" s="33" t="s">
        <v>112</v>
      </c>
      <c r="D278" s="33" t="s">
        <v>88</v>
      </c>
      <c r="E278" s="33" t="s">
        <v>281</v>
      </c>
      <c r="F278" s="33"/>
      <c r="G278" s="33"/>
      <c r="H278" s="24">
        <f>H279+H281+H284</f>
        <v>98493362</v>
      </c>
      <c r="I278" s="24">
        <f>I279+I281+I284</f>
        <v>280000000</v>
      </c>
      <c r="J278" s="24">
        <f>J279+J281+J284</f>
        <v>527125100</v>
      </c>
    </row>
    <row r="279" spans="1:31" x14ac:dyDescent="0.2">
      <c r="A279" s="2" t="s">
        <v>20</v>
      </c>
      <c r="B279" s="33" t="s">
        <v>74</v>
      </c>
      <c r="C279" s="33" t="s">
        <v>112</v>
      </c>
      <c r="D279" s="33" t="s">
        <v>88</v>
      </c>
      <c r="E279" s="33" t="s">
        <v>418</v>
      </c>
      <c r="F279" s="33"/>
      <c r="G279" s="33"/>
      <c r="H279" s="24">
        <f>H280</f>
        <v>2000000</v>
      </c>
      <c r="I279" s="24">
        <f>I280</f>
        <v>0</v>
      </c>
      <c r="J279" s="24">
        <f>J280</f>
        <v>0</v>
      </c>
    </row>
    <row r="280" spans="1:31" ht="22.5" x14ac:dyDescent="0.2">
      <c r="A280" s="2" t="s">
        <v>204</v>
      </c>
      <c r="B280" s="33" t="s">
        <v>74</v>
      </c>
      <c r="C280" s="33" t="s">
        <v>112</v>
      </c>
      <c r="D280" s="33" t="s">
        <v>88</v>
      </c>
      <c r="E280" s="33" t="s">
        <v>418</v>
      </c>
      <c r="F280" s="33" t="s">
        <v>203</v>
      </c>
      <c r="G280" s="33"/>
      <c r="H280" s="24">
        <v>2000000</v>
      </c>
      <c r="I280" s="24">
        <v>0</v>
      </c>
      <c r="J280" s="24">
        <v>0</v>
      </c>
    </row>
    <row r="281" spans="1:31" ht="33.75" x14ac:dyDescent="0.2">
      <c r="A281" s="19" t="s">
        <v>143</v>
      </c>
      <c r="B281" s="33" t="s">
        <v>74</v>
      </c>
      <c r="C281" s="33" t="s">
        <v>112</v>
      </c>
      <c r="D281" s="33" t="s">
        <v>88</v>
      </c>
      <c r="E281" s="36" t="s">
        <v>570</v>
      </c>
      <c r="F281" s="33"/>
      <c r="G281" s="33"/>
      <c r="H281" s="24">
        <f>H283+H282</f>
        <v>96493362</v>
      </c>
      <c r="I281" s="24">
        <f>I283+I282</f>
        <v>280000000</v>
      </c>
      <c r="J281" s="24">
        <f>J283+J282</f>
        <v>525000000</v>
      </c>
    </row>
    <row r="282" spans="1:31" ht="22.5" x14ac:dyDescent="0.2">
      <c r="A282" s="2" t="s">
        <v>204</v>
      </c>
      <c r="B282" s="33" t="s">
        <v>74</v>
      </c>
      <c r="C282" s="33" t="s">
        <v>112</v>
      </c>
      <c r="D282" s="33" t="s">
        <v>88</v>
      </c>
      <c r="E282" s="36" t="s">
        <v>570</v>
      </c>
      <c r="F282" s="33" t="s">
        <v>203</v>
      </c>
      <c r="G282" s="33"/>
      <c r="H282" s="24">
        <v>907662</v>
      </c>
      <c r="I282" s="24">
        <v>0</v>
      </c>
      <c r="J282" s="24">
        <v>0</v>
      </c>
    </row>
    <row r="283" spans="1:31" ht="22.5" x14ac:dyDescent="0.2">
      <c r="A283" s="2" t="s">
        <v>204</v>
      </c>
      <c r="B283" s="33" t="s">
        <v>74</v>
      </c>
      <c r="C283" s="33" t="s">
        <v>112</v>
      </c>
      <c r="D283" s="33" t="s">
        <v>88</v>
      </c>
      <c r="E283" s="36" t="s">
        <v>570</v>
      </c>
      <c r="F283" s="33" t="s">
        <v>203</v>
      </c>
      <c r="G283" s="33" t="s">
        <v>220</v>
      </c>
      <c r="H283" s="24">
        <v>95585700</v>
      </c>
      <c r="I283" s="24">
        <v>280000000</v>
      </c>
      <c r="J283" s="24">
        <v>525000000</v>
      </c>
    </row>
    <row r="284" spans="1:31" x14ac:dyDescent="0.2">
      <c r="A284" s="2" t="s">
        <v>649</v>
      </c>
      <c r="B284" s="33" t="s">
        <v>74</v>
      </c>
      <c r="C284" s="33" t="s">
        <v>112</v>
      </c>
      <c r="D284" s="33" t="s">
        <v>88</v>
      </c>
      <c r="E284" s="33" t="s">
        <v>647</v>
      </c>
      <c r="F284" s="33"/>
      <c r="G284" s="33"/>
      <c r="H284" s="24">
        <f>H285</f>
        <v>0</v>
      </c>
      <c r="I284" s="24">
        <f>I285</f>
        <v>0</v>
      </c>
      <c r="J284" s="24">
        <f>J285</f>
        <v>2125100</v>
      </c>
    </row>
    <row r="285" spans="1:31" ht="22.5" x14ac:dyDescent="0.2">
      <c r="A285" s="2" t="s">
        <v>650</v>
      </c>
      <c r="B285" s="33" t="s">
        <v>74</v>
      </c>
      <c r="C285" s="33" t="s">
        <v>112</v>
      </c>
      <c r="D285" s="33" t="s">
        <v>88</v>
      </c>
      <c r="E285" s="33" t="s">
        <v>648</v>
      </c>
      <c r="F285" s="33"/>
      <c r="G285" s="33"/>
      <c r="H285" s="24">
        <f>H287+H286</f>
        <v>0</v>
      </c>
      <c r="I285" s="24">
        <f>I287+I286</f>
        <v>0</v>
      </c>
      <c r="J285" s="24">
        <f>J287+J286</f>
        <v>2125100</v>
      </c>
    </row>
    <row r="286" spans="1:31" ht="22.5" x14ac:dyDescent="0.2">
      <c r="A286" s="2" t="s">
        <v>204</v>
      </c>
      <c r="B286" s="33" t="s">
        <v>74</v>
      </c>
      <c r="C286" s="33" t="s">
        <v>112</v>
      </c>
      <c r="D286" s="33" t="s">
        <v>88</v>
      </c>
      <c r="E286" s="33" t="s">
        <v>648</v>
      </c>
      <c r="F286" s="33" t="s">
        <v>203</v>
      </c>
      <c r="G286" s="33" t="s">
        <v>220</v>
      </c>
      <c r="H286" s="24">
        <v>0</v>
      </c>
      <c r="I286" s="24">
        <v>0</v>
      </c>
      <c r="J286" s="24">
        <v>85000</v>
      </c>
    </row>
    <row r="287" spans="1:31" ht="22.5" x14ac:dyDescent="0.2">
      <c r="A287" s="2" t="s">
        <v>204</v>
      </c>
      <c r="B287" s="33" t="s">
        <v>74</v>
      </c>
      <c r="C287" s="33" t="s">
        <v>112</v>
      </c>
      <c r="D287" s="33" t="s">
        <v>88</v>
      </c>
      <c r="E287" s="33" t="s">
        <v>648</v>
      </c>
      <c r="F287" s="33" t="s">
        <v>203</v>
      </c>
      <c r="G287" s="33" t="s">
        <v>528</v>
      </c>
      <c r="H287" s="24">
        <v>0</v>
      </c>
      <c r="I287" s="24">
        <v>0</v>
      </c>
      <c r="J287" s="24">
        <v>2040100</v>
      </c>
    </row>
    <row r="288" spans="1:31" x14ac:dyDescent="0.2">
      <c r="A288" s="2" t="s">
        <v>23</v>
      </c>
      <c r="B288" s="33" t="s">
        <v>74</v>
      </c>
      <c r="C288" s="33" t="s">
        <v>112</v>
      </c>
      <c r="D288" s="33" t="s">
        <v>108</v>
      </c>
      <c r="E288" s="33"/>
      <c r="F288" s="33"/>
      <c r="G288" s="33"/>
      <c r="H288" s="24">
        <f t="shared" ref="H288:J290" si="33">H289</f>
        <v>50000</v>
      </c>
      <c r="I288" s="24">
        <f t="shared" si="33"/>
        <v>50000</v>
      </c>
      <c r="J288" s="24">
        <f t="shared" si="33"/>
        <v>50000</v>
      </c>
    </row>
    <row r="289" spans="1:10" ht="22.5" x14ac:dyDescent="0.2">
      <c r="A289" s="19" t="s">
        <v>534</v>
      </c>
      <c r="B289" s="33" t="s">
        <v>74</v>
      </c>
      <c r="C289" s="33" t="s">
        <v>112</v>
      </c>
      <c r="D289" s="33" t="s">
        <v>108</v>
      </c>
      <c r="E289" s="33" t="s">
        <v>370</v>
      </c>
      <c r="F289" s="33"/>
      <c r="G289" s="33"/>
      <c r="H289" s="24">
        <f t="shared" si="33"/>
        <v>50000</v>
      </c>
      <c r="I289" s="24">
        <f t="shared" si="33"/>
        <v>50000</v>
      </c>
      <c r="J289" s="24">
        <f t="shared" si="33"/>
        <v>50000</v>
      </c>
    </row>
    <row r="290" spans="1:10" ht="22.5" x14ac:dyDescent="0.2">
      <c r="A290" s="19" t="s">
        <v>322</v>
      </c>
      <c r="B290" s="33" t="s">
        <v>74</v>
      </c>
      <c r="C290" s="33" t="s">
        <v>112</v>
      </c>
      <c r="D290" s="33" t="s">
        <v>108</v>
      </c>
      <c r="E290" s="33" t="s">
        <v>371</v>
      </c>
      <c r="F290" s="33"/>
      <c r="G290" s="33"/>
      <c r="H290" s="24">
        <f t="shared" si="33"/>
        <v>50000</v>
      </c>
      <c r="I290" s="24">
        <f t="shared" si="33"/>
        <v>50000</v>
      </c>
      <c r="J290" s="24">
        <f t="shared" si="33"/>
        <v>50000</v>
      </c>
    </row>
    <row r="291" spans="1:10" x14ac:dyDescent="0.2">
      <c r="A291" s="19" t="s">
        <v>458</v>
      </c>
      <c r="B291" s="33" t="s">
        <v>74</v>
      </c>
      <c r="C291" s="33" t="s">
        <v>112</v>
      </c>
      <c r="D291" s="33" t="s">
        <v>108</v>
      </c>
      <c r="E291" s="33" t="s">
        <v>371</v>
      </c>
      <c r="F291" s="33" t="s">
        <v>94</v>
      </c>
      <c r="G291" s="33"/>
      <c r="H291" s="24">
        <v>50000</v>
      </c>
      <c r="I291" s="24">
        <v>50000</v>
      </c>
      <c r="J291" s="24">
        <v>50000</v>
      </c>
    </row>
    <row r="292" spans="1:10" x14ac:dyDescent="0.2">
      <c r="A292" s="19" t="s">
        <v>196</v>
      </c>
      <c r="B292" s="33" t="s">
        <v>74</v>
      </c>
      <c r="C292" s="33" t="s">
        <v>112</v>
      </c>
      <c r="D292" s="33" t="s">
        <v>112</v>
      </c>
      <c r="E292" s="33"/>
      <c r="F292" s="33"/>
      <c r="G292" s="33"/>
      <c r="H292" s="24">
        <f>H293</f>
        <v>330000</v>
      </c>
      <c r="I292" s="24">
        <f>I293</f>
        <v>430000</v>
      </c>
      <c r="J292" s="24">
        <f>J293</f>
        <v>430000</v>
      </c>
    </row>
    <row r="293" spans="1:10" x14ac:dyDescent="0.2">
      <c r="A293" s="18" t="s">
        <v>522</v>
      </c>
      <c r="B293" s="33" t="s">
        <v>74</v>
      </c>
      <c r="C293" s="33" t="s">
        <v>112</v>
      </c>
      <c r="D293" s="33" t="s">
        <v>112</v>
      </c>
      <c r="E293" s="33" t="s">
        <v>293</v>
      </c>
      <c r="F293" s="33"/>
      <c r="G293" s="33"/>
      <c r="H293" s="24">
        <f>H294+H297</f>
        <v>330000</v>
      </c>
      <c r="I293" s="24">
        <f>I294+I297</f>
        <v>430000</v>
      </c>
      <c r="J293" s="24">
        <f>J294+J297</f>
        <v>430000</v>
      </c>
    </row>
    <row r="294" spans="1:10" x14ac:dyDescent="0.2">
      <c r="A294" s="1" t="s">
        <v>130</v>
      </c>
      <c r="B294" s="33" t="s">
        <v>74</v>
      </c>
      <c r="C294" s="33" t="s">
        <v>112</v>
      </c>
      <c r="D294" s="33" t="s">
        <v>112</v>
      </c>
      <c r="E294" s="33" t="s">
        <v>129</v>
      </c>
      <c r="F294" s="33"/>
      <c r="G294" s="33"/>
      <c r="H294" s="24">
        <f t="shared" ref="H294:J295" si="34">H295</f>
        <v>230000</v>
      </c>
      <c r="I294" s="24">
        <f t="shared" si="34"/>
        <v>330000</v>
      </c>
      <c r="J294" s="24">
        <f t="shared" si="34"/>
        <v>330000</v>
      </c>
    </row>
    <row r="295" spans="1:10" x14ac:dyDescent="0.2">
      <c r="A295" s="1" t="s">
        <v>524</v>
      </c>
      <c r="B295" s="33" t="s">
        <v>74</v>
      </c>
      <c r="C295" s="33" t="s">
        <v>112</v>
      </c>
      <c r="D295" s="33" t="s">
        <v>112</v>
      </c>
      <c r="E295" s="33" t="s">
        <v>131</v>
      </c>
      <c r="F295" s="33"/>
      <c r="G295" s="33"/>
      <c r="H295" s="24">
        <f t="shared" si="34"/>
        <v>230000</v>
      </c>
      <c r="I295" s="24">
        <f t="shared" si="34"/>
        <v>330000</v>
      </c>
      <c r="J295" s="24">
        <f t="shared" si="34"/>
        <v>330000</v>
      </c>
    </row>
    <row r="296" spans="1:10" x14ac:dyDescent="0.2">
      <c r="A296" s="1" t="s">
        <v>457</v>
      </c>
      <c r="B296" s="33" t="s">
        <v>74</v>
      </c>
      <c r="C296" s="33" t="s">
        <v>112</v>
      </c>
      <c r="D296" s="33" t="s">
        <v>112</v>
      </c>
      <c r="E296" s="33" t="s">
        <v>131</v>
      </c>
      <c r="F296" s="33" t="s">
        <v>94</v>
      </c>
      <c r="G296" s="33"/>
      <c r="H296" s="24">
        <v>230000</v>
      </c>
      <c r="I296" s="24">
        <f>330000</f>
        <v>330000</v>
      </c>
      <c r="J296" s="24">
        <f>330000</f>
        <v>330000</v>
      </c>
    </row>
    <row r="297" spans="1:10" ht="22.5" x14ac:dyDescent="0.2">
      <c r="A297" s="1" t="s">
        <v>133</v>
      </c>
      <c r="B297" s="33" t="s">
        <v>74</v>
      </c>
      <c r="C297" s="33" t="s">
        <v>112</v>
      </c>
      <c r="D297" s="33" t="s">
        <v>112</v>
      </c>
      <c r="E297" s="33" t="s">
        <v>132</v>
      </c>
      <c r="F297" s="33"/>
      <c r="G297" s="33"/>
      <c r="H297" s="24">
        <f t="shared" ref="H297:J298" si="35">H298</f>
        <v>100000</v>
      </c>
      <c r="I297" s="24">
        <f t="shared" si="35"/>
        <v>100000</v>
      </c>
      <c r="J297" s="24">
        <f t="shared" si="35"/>
        <v>100000</v>
      </c>
    </row>
    <row r="298" spans="1:10" x14ac:dyDescent="0.2">
      <c r="A298" s="1" t="s">
        <v>135</v>
      </c>
      <c r="B298" s="33" t="s">
        <v>74</v>
      </c>
      <c r="C298" s="33" t="s">
        <v>112</v>
      </c>
      <c r="D298" s="33" t="s">
        <v>112</v>
      </c>
      <c r="E298" s="33" t="s">
        <v>134</v>
      </c>
      <c r="F298" s="33"/>
      <c r="G298" s="33"/>
      <c r="H298" s="24">
        <f t="shared" si="35"/>
        <v>100000</v>
      </c>
      <c r="I298" s="24">
        <f t="shared" si="35"/>
        <v>100000</v>
      </c>
      <c r="J298" s="24">
        <f t="shared" si="35"/>
        <v>100000</v>
      </c>
    </row>
    <row r="299" spans="1:10" x14ac:dyDescent="0.2">
      <c r="A299" s="1" t="s">
        <v>457</v>
      </c>
      <c r="B299" s="33" t="s">
        <v>74</v>
      </c>
      <c r="C299" s="33" t="s">
        <v>112</v>
      </c>
      <c r="D299" s="33" t="s">
        <v>112</v>
      </c>
      <c r="E299" s="33" t="s">
        <v>134</v>
      </c>
      <c r="F299" s="33" t="s">
        <v>94</v>
      </c>
      <c r="G299" s="33"/>
      <c r="H299" s="24">
        <v>100000</v>
      </c>
      <c r="I299" s="24">
        <v>100000</v>
      </c>
      <c r="J299" s="24">
        <v>100000</v>
      </c>
    </row>
    <row r="300" spans="1:10" x14ac:dyDescent="0.2">
      <c r="A300" s="1" t="s">
        <v>185</v>
      </c>
      <c r="B300" s="33" t="s">
        <v>74</v>
      </c>
      <c r="C300" s="33" t="s">
        <v>112</v>
      </c>
      <c r="D300" s="33" t="s">
        <v>110</v>
      </c>
      <c r="E300" s="33"/>
      <c r="F300" s="33"/>
      <c r="G300" s="33"/>
      <c r="H300" s="24">
        <f>H303+H301</f>
        <v>3820307.59</v>
      </c>
      <c r="I300" s="24">
        <f>I303+I301</f>
        <v>50000</v>
      </c>
      <c r="J300" s="24">
        <f>J303+J301</f>
        <v>50000</v>
      </c>
    </row>
    <row r="301" spans="1:10" x14ac:dyDescent="0.2">
      <c r="A301" s="1" t="s">
        <v>20</v>
      </c>
      <c r="B301" s="33" t="s">
        <v>74</v>
      </c>
      <c r="C301" s="33" t="s">
        <v>112</v>
      </c>
      <c r="D301" s="33" t="s">
        <v>110</v>
      </c>
      <c r="E301" s="33" t="s">
        <v>684</v>
      </c>
      <c r="F301" s="33"/>
      <c r="G301" s="33"/>
      <c r="H301" s="24">
        <f>H302</f>
        <v>3770307.59</v>
      </c>
      <c r="I301" s="24">
        <f>I302</f>
        <v>0</v>
      </c>
      <c r="J301" s="24">
        <f>J302</f>
        <v>0</v>
      </c>
    </row>
    <row r="302" spans="1:10" ht="22.5" x14ac:dyDescent="0.2">
      <c r="A302" s="2" t="s">
        <v>204</v>
      </c>
      <c r="B302" s="33" t="s">
        <v>74</v>
      </c>
      <c r="C302" s="33" t="s">
        <v>112</v>
      </c>
      <c r="D302" s="33" t="s">
        <v>110</v>
      </c>
      <c r="E302" s="33" t="s">
        <v>684</v>
      </c>
      <c r="F302" s="33" t="s">
        <v>203</v>
      </c>
      <c r="G302" s="33"/>
      <c r="H302" s="24">
        <v>3770307.59</v>
      </c>
      <c r="I302" s="24">
        <v>0</v>
      </c>
      <c r="J302" s="24">
        <v>0</v>
      </c>
    </row>
    <row r="303" spans="1:10" x14ac:dyDescent="0.2">
      <c r="A303" s="1" t="s">
        <v>127</v>
      </c>
      <c r="B303" s="33" t="s">
        <v>74</v>
      </c>
      <c r="C303" s="33" t="s">
        <v>112</v>
      </c>
      <c r="D303" s="33" t="s">
        <v>110</v>
      </c>
      <c r="E303" s="33" t="s">
        <v>273</v>
      </c>
      <c r="F303" s="33"/>
      <c r="G303" s="33"/>
      <c r="H303" s="24">
        <f t="shared" ref="H303:J304" si="36">H304</f>
        <v>50000</v>
      </c>
      <c r="I303" s="24">
        <f t="shared" si="36"/>
        <v>50000</v>
      </c>
      <c r="J303" s="24">
        <f t="shared" si="36"/>
        <v>50000</v>
      </c>
    </row>
    <row r="304" spans="1:10" x14ac:dyDescent="0.2">
      <c r="A304" s="2" t="s">
        <v>20</v>
      </c>
      <c r="B304" s="33" t="s">
        <v>74</v>
      </c>
      <c r="C304" s="33" t="s">
        <v>112</v>
      </c>
      <c r="D304" s="33" t="s">
        <v>110</v>
      </c>
      <c r="E304" s="33" t="s">
        <v>137</v>
      </c>
      <c r="F304" s="33"/>
      <c r="G304" s="33"/>
      <c r="H304" s="24">
        <f t="shared" si="36"/>
        <v>50000</v>
      </c>
      <c r="I304" s="24">
        <f t="shared" si="36"/>
        <v>50000</v>
      </c>
      <c r="J304" s="24">
        <f t="shared" si="36"/>
        <v>50000</v>
      </c>
    </row>
    <row r="305" spans="1:10" x14ac:dyDescent="0.2">
      <c r="A305" s="1" t="s">
        <v>457</v>
      </c>
      <c r="B305" s="33" t="s">
        <v>74</v>
      </c>
      <c r="C305" s="33" t="s">
        <v>112</v>
      </c>
      <c r="D305" s="33" t="s">
        <v>110</v>
      </c>
      <c r="E305" s="33" t="s">
        <v>137</v>
      </c>
      <c r="F305" s="33" t="s">
        <v>94</v>
      </c>
      <c r="G305" s="33"/>
      <c r="H305" s="24">
        <v>50000</v>
      </c>
      <c r="I305" s="24">
        <v>50000</v>
      </c>
      <c r="J305" s="24">
        <v>50000</v>
      </c>
    </row>
    <row r="306" spans="1:10" x14ac:dyDescent="0.2">
      <c r="A306" s="19" t="s">
        <v>186</v>
      </c>
      <c r="B306" s="33" t="s">
        <v>74</v>
      </c>
      <c r="C306" s="33" t="s">
        <v>160</v>
      </c>
      <c r="D306" s="33" t="s">
        <v>91</v>
      </c>
      <c r="E306" s="33"/>
      <c r="F306" s="33"/>
      <c r="G306" s="33"/>
      <c r="H306" s="24">
        <f t="shared" ref="H306:J307" si="37">H307</f>
        <v>9029349.7699999996</v>
      </c>
      <c r="I306" s="24">
        <f t="shared" si="37"/>
        <v>5313500</v>
      </c>
      <c r="J306" s="24">
        <f t="shared" si="37"/>
        <v>5194900</v>
      </c>
    </row>
    <row r="307" spans="1:10" ht="22.5" x14ac:dyDescent="0.2">
      <c r="A307" s="18" t="s">
        <v>531</v>
      </c>
      <c r="B307" s="33" t="s">
        <v>74</v>
      </c>
      <c r="C307" s="33" t="s">
        <v>160</v>
      </c>
      <c r="D307" s="33" t="s">
        <v>91</v>
      </c>
      <c r="E307" s="33" t="s">
        <v>284</v>
      </c>
      <c r="F307" s="33"/>
      <c r="G307" s="33"/>
      <c r="H307" s="24">
        <f t="shared" si="37"/>
        <v>9029349.7699999996</v>
      </c>
      <c r="I307" s="24">
        <f t="shared" si="37"/>
        <v>5313500</v>
      </c>
      <c r="J307" s="24">
        <f t="shared" si="37"/>
        <v>5194900</v>
      </c>
    </row>
    <row r="308" spans="1:10" ht="22.5" x14ac:dyDescent="0.2">
      <c r="A308" s="1" t="s">
        <v>443</v>
      </c>
      <c r="B308" s="33" t="s">
        <v>74</v>
      </c>
      <c r="C308" s="33" t="s">
        <v>160</v>
      </c>
      <c r="D308" s="33" t="s">
        <v>91</v>
      </c>
      <c r="E308" s="33" t="s">
        <v>442</v>
      </c>
      <c r="F308" s="33"/>
      <c r="G308" s="33"/>
      <c r="H308" s="24">
        <f>H311+H309</f>
        <v>9029349.7699999996</v>
      </c>
      <c r="I308" s="24">
        <f>I311+I309</f>
        <v>5313500</v>
      </c>
      <c r="J308" s="24">
        <f>J311+J309</f>
        <v>5194900</v>
      </c>
    </row>
    <row r="309" spans="1:10" ht="22.5" x14ac:dyDescent="0.2">
      <c r="A309" s="1" t="s">
        <v>738</v>
      </c>
      <c r="B309" s="33" t="s">
        <v>74</v>
      </c>
      <c r="C309" s="33" t="s">
        <v>160</v>
      </c>
      <c r="D309" s="33" t="s">
        <v>91</v>
      </c>
      <c r="E309" s="33" t="s">
        <v>737</v>
      </c>
      <c r="F309" s="33"/>
      <c r="G309" s="33"/>
      <c r="H309" s="24">
        <f>H310</f>
        <v>114210</v>
      </c>
      <c r="I309" s="24">
        <f>I310</f>
        <v>0</v>
      </c>
      <c r="J309" s="24">
        <f>J310</f>
        <v>0</v>
      </c>
    </row>
    <row r="310" spans="1:10" x14ac:dyDescent="0.2">
      <c r="A310" s="49" t="s">
        <v>718</v>
      </c>
      <c r="B310" s="33" t="s">
        <v>74</v>
      </c>
      <c r="C310" s="33" t="s">
        <v>160</v>
      </c>
      <c r="D310" s="33" t="s">
        <v>91</v>
      </c>
      <c r="E310" s="33" t="s">
        <v>737</v>
      </c>
      <c r="F310" s="33" t="s">
        <v>717</v>
      </c>
      <c r="G310" s="33" t="s">
        <v>220</v>
      </c>
      <c r="H310" s="24">
        <v>114210</v>
      </c>
      <c r="I310" s="24">
        <v>0</v>
      </c>
      <c r="J310" s="24">
        <v>0</v>
      </c>
    </row>
    <row r="311" spans="1:10" ht="22.5" x14ac:dyDescent="0.2">
      <c r="A311" s="58" t="s">
        <v>662</v>
      </c>
      <c r="B311" s="33" t="s">
        <v>74</v>
      </c>
      <c r="C311" s="33" t="s">
        <v>160</v>
      </c>
      <c r="D311" s="33" t="s">
        <v>91</v>
      </c>
      <c r="E311" s="33" t="s">
        <v>372</v>
      </c>
      <c r="F311" s="33"/>
      <c r="G311" s="33"/>
      <c r="H311" s="24">
        <f>H312+H313+H314</f>
        <v>8915139.7699999996</v>
      </c>
      <c r="I311" s="24">
        <f>I312+I313+I314</f>
        <v>5313500</v>
      </c>
      <c r="J311" s="24">
        <f>J312+J313+J314</f>
        <v>5194900</v>
      </c>
    </row>
    <row r="312" spans="1:10" x14ac:dyDescent="0.2">
      <c r="A312" s="49" t="s">
        <v>718</v>
      </c>
      <c r="B312" s="33" t="s">
        <v>74</v>
      </c>
      <c r="C312" s="33" t="s">
        <v>160</v>
      </c>
      <c r="D312" s="33" t="s">
        <v>91</v>
      </c>
      <c r="E312" s="33" t="s">
        <v>372</v>
      </c>
      <c r="F312" s="33" t="s">
        <v>717</v>
      </c>
      <c r="G312" s="33"/>
      <c r="H312" s="24">
        <f>2500000+384539.77</f>
        <v>2884539.77</v>
      </c>
      <c r="I312" s="24">
        <v>1500000</v>
      </c>
      <c r="J312" s="24">
        <v>1500000</v>
      </c>
    </row>
    <row r="313" spans="1:10" x14ac:dyDescent="0.2">
      <c r="A313" s="49" t="s">
        <v>718</v>
      </c>
      <c r="B313" s="33" t="s">
        <v>74</v>
      </c>
      <c r="C313" s="33" t="s">
        <v>160</v>
      </c>
      <c r="D313" s="33" t="s">
        <v>91</v>
      </c>
      <c r="E313" s="33" t="s">
        <v>372</v>
      </c>
      <c r="F313" s="33" t="s">
        <v>717</v>
      </c>
      <c r="G313" s="33" t="s">
        <v>220</v>
      </c>
      <c r="H313" s="24">
        <v>4558521.59</v>
      </c>
      <c r="I313" s="24">
        <v>2916900</v>
      </c>
      <c r="J313" s="24">
        <v>2895500</v>
      </c>
    </row>
    <row r="314" spans="1:10" x14ac:dyDescent="0.2">
      <c r="A314" s="49" t="s">
        <v>718</v>
      </c>
      <c r="B314" s="33" t="s">
        <v>74</v>
      </c>
      <c r="C314" s="33" t="s">
        <v>160</v>
      </c>
      <c r="D314" s="33" t="s">
        <v>91</v>
      </c>
      <c r="E314" s="33" t="s">
        <v>372</v>
      </c>
      <c r="F314" s="33" t="s">
        <v>717</v>
      </c>
      <c r="G314" s="33" t="s">
        <v>528</v>
      </c>
      <c r="H314" s="24">
        <v>1472078.41</v>
      </c>
      <c r="I314" s="24">
        <v>896600</v>
      </c>
      <c r="J314" s="24">
        <v>799400</v>
      </c>
    </row>
    <row r="315" spans="1:10" x14ac:dyDescent="0.2">
      <c r="A315" s="49" t="s">
        <v>492</v>
      </c>
      <c r="B315" s="33" t="s">
        <v>74</v>
      </c>
      <c r="C315" s="33" t="s">
        <v>116</v>
      </c>
      <c r="D315" s="33" t="s">
        <v>86</v>
      </c>
      <c r="E315" s="33"/>
      <c r="F315" s="33"/>
      <c r="G315" s="33"/>
      <c r="H315" s="24">
        <f>H316+H337</f>
        <v>157315683.63999999</v>
      </c>
      <c r="I315" s="24">
        <f>I316+I337</f>
        <v>59753363</v>
      </c>
      <c r="J315" s="24">
        <f>J316+J337</f>
        <v>69201000</v>
      </c>
    </row>
    <row r="316" spans="1:10" x14ac:dyDescent="0.2">
      <c r="A316" s="2" t="s">
        <v>117</v>
      </c>
      <c r="B316" s="33" t="s">
        <v>74</v>
      </c>
      <c r="C316" s="33" t="s">
        <v>116</v>
      </c>
      <c r="D316" s="33" t="s">
        <v>88</v>
      </c>
      <c r="E316" s="33"/>
      <c r="F316" s="33"/>
      <c r="G316" s="33"/>
      <c r="H316" s="24">
        <f>H317</f>
        <v>2893540</v>
      </c>
      <c r="I316" s="24">
        <f>I317</f>
        <v>7184900</v>
      </c>
      <c r="J316" s="24">
        <f>J317</f>
        <v>9421500</v>
      </c>
    </row>
    <row r="317" spans="1:10" ht="22.5" x14ac:dyDescent="0.2">
      <c r="A317" s="18" t="s">
        <v>535</v>
      </c>
      <c r="B317" s="33" t="s">
        <v>74</v>
      </c>
      <c r="C317" s="33" t="s">
        <v>116</v>
      </c>
      <c r="D317" s="33" t="s">
        <v>88</v>
      </c>
      <c r="E317" s="33" t="s">
        <v>466</v>
      </c>
      <c r="F317" s="33"/>
      <c r="G317" s="33"/>
      <c r="H317" s="24">
        <f>H328+H331++H322+H326+H324+H321+H318+H334</f>
        <v>2893540</v>
      </c>
      <c r="I317" s="24">
        <f>I328+I331++I322+I326+I324+I321+I318+I334</f>
        <v>7184900</v>
      </c>
      <c r="J317" s="24">
        <f>J328+J331++J322+J326+J324+J321+J318+J334</f>
        <v>9421500</v>
      </c>
    </row>
    <row r="318" spans="1:10" x14ac:dyDescent="0.2">
      <c r="A318" s="18" t="s">
        <v>582</v>
      </c>
      <c r="B318" s="33" t="s">
        <v>74</v>
      </c>
      <c r="C318" s="33" t="s">
        <v>116</v>
      </c>
      <c r="D318" s="33" t="s">
        <v>88</v>
      </c>
      <c r="E318" s="35" t="s">
        <v>581</v>
      </c>
      <c r="F318" s="33"/>
      <c r="G318" s="33"/>
      <c r="H318" s="24">
        <f>H319</f>
        <v>0</v>
      </c>
      <c r="I318" s="24">
        <f>I319</f>
        <v>2500000</v>
      </c>
      <c r="J318" s="24">
        <f>J319</f>
        <v>2500000</v>
      </c>
    </row>
    <row r="319" spans="1:10" x14ac:dyDescent="0.2">
      <c r="A319" s="18" t="s">
        <v>457</v>
      </c>
      <c r="B319" s="33" t="s">
        <v>74</v>
      </c>
      <c r="C319" s="33" t="s">
        <v>116</v>
      </c>
      <c r="D319" s="33" t="s">
        <v>88</v>
      </c>
      <c r="E319" s="35" t="s">
        <v>581</v>
      </c>
      <c r="F319" s="33" t="s">
        <v>94</v>
      </c>
      <c r="G319" s="33" t="s">
        <v>220</v>
      </c>
      <c r="H319" s="24">
        <v>0</v>
      </c>
      <c r="I319" s="25">
        <v>2500000</v>
      </c>
      <c r="J319" s="24">
        <v>2500000</v>
      </c>
    </row>
    <row r="320" spans="1:10" x14ac:dyDescent="0.2">
      <c r="A320" s="18" t="s">
        <v>588</v>
      </c>
      <c r="B320" s="33" t="s">
        <v>74</v>
      </c>
      <c r="C320" s="33" t="s">
        <v>116</v>
      </c>
      <c r="D320" s="33" t="s">
        <v>88</v>
      </c>
      <c r="E320" s="35" t="s">
        <v>587</v>
      </c>
      <c r="F320" s="33"/>
      <c r="G320" s="33"/>
      <c r="H320" s="25">
        <f>H321</f>
        <v>0</v>
      </c>
      <c r="I320" s="25">
        <f>I321</f>
        <v>68000</v>
      </c>
      <c r="J320" s="25">
        <f>J321</f>
        <v>68000</v>
      </c>
    </row>
    <row r="321" spans="1:10" x14ac:dyDescent="0.2">
      <c r="A321" s="18" t="s">
        <v>457</v>
      </c>
      <c r="B321" s="33" t="s">
        <v>74</v>
      </c>
      <c r="C321" s="33" t="s">
        <v>116</v>
      </c>
      <c r="D321" s="33" t="s">
        <v>88</v>
      </c>
      <c r="E321" s="35" t="s">
        <v>587</v>
      </c>
      <c r="F321" s="33" t="s">
        <v>94</v>
      </c>
      <c r="G321" s="33" t="s">
        <v>220</v>
      </c>
      <c r="H321" s="24">
        <v>0</v>
      </c>
      <c r="I321" s="25">
        <v>68000</v>
      </c>
      <c r="J321" s="25">
        <v>68000</v>
      </c>
    </row>
    <row r="322" spans="1:10" ht="22.5" x14ac:dyDescent="0.2">
      <c r="A322" s="18" t="s">
        <v>584</v>
      </c>
      <c r="B322" s="33" t="s">
        <v>74</v>
      </c>
      <c r="C322" s="33" t="s">
        <v>116</v>
      </c>
      <c r="D322" s="33" t="s">
        <v>88</v>
      </c>
      <c r="E322" s="36" t="s">
        <v>583</v>
      </c>
      <c r="F322" s="33"/>
      <c r="G322" s="33"/>
      <c r="H322" s="25">
        <f>H323</f>
        <v>0</v>
      </c>
      <c r="I322" s="25">
        <f>I323</f>
        <v>128800</v>
      </c>
      <c r="J322" s="25">
        <f>J323</f>
        <v>0</v>
      </c>
    </row>
    <row r="323" spans="1:10" x14ac:dyDescent="0.2">
      <c r="A323" s="18" t="s">
        <v>457</v>
      </c>
      <c r="B323" s="33" t="s">
        <v>74</v>
      </c>
      <c r="C323" s="33" t="s">
        <v>116</v>
      </c>
      <c r="D323" s="33" t="s">
        <v>88</v>
      </c>
      <c r="E323" s="36" t="s">
        <v>583</v>
      </c>
      <c r="F323" s="33" t="s">
        <v>94</v>
      </c>
      <c r="G323" s="33" t="s">
        <v>220</v>
      </c>
      <c r="H323" s="25">
        <v>0</v>
      </c>
      <c r="I323" s="25">
        <v>128800</v>
      </c>
      <c r="J323" s="25">
        <v>0</v>
      </c>
    </row>
    <row r="324" spans="1:10" ht="33.75" x14ac:dyDescent="0.2">
      <c r="A324" s="18" t="s">
        <v>589</v>
      </c>
      <c r="B324" s="33" t="s">
        <v>74</v>
      </c>
      <c r="C324" s="33" t="s">
        <v>116</v>
      </c>
      <c r="D324" s="33" t="s">
        <v>88</v>
      </c>
      <c r="E324" s="36" t="s">
        <v>586</v>
      </c>
      <c r="F324" s="33"/>
      <c r="G324" s="33"/>
      <c r="H324" s="25">
        <f>H325</f>
        <v>0</v>
      </c>
      <c r="I324" s="25">
        <f>I325</f>
        <v>2206100</v>
      </c>
      <c r="J324" s="25">
        <f>J325</f>
        <v>3571600</v>
      </c>
    </row>
    <row r="325" spans="1:10" x14ac:dyDescent="0.2">
      <c r="A325" s="18" t="s">
        <v>457</v>
      </c>
      <c r="B325" s="33" t="s">
        <v>74</v>
      </c>
      <c r="C325" s="33" t="s">
        <v>116</v>
      </c>
      <c r="D325" s="33" t="s">
        <v>88</v>
      </c>
      <c r="E325" s="36" t="s">
        <v>586</v>
      </c>
      <c r="F325" s="33" t="s">
        <v>94</v>
      </c>
      <c r="G325" s="33" t="s">
        <v>220</v>
      </c>
      <c r="H325" s="25">
        <v>0</v>
      </c>
      <c r="I325" s="25">
        <v>2206100</v>
      </c>
      <c r="J325" s="25">
        <v>3571600</v>
      </c>
    </row>
    <row r="326" spans="1:10" ht="33.75" x14ac:dyDescent="0.2">
      <c r="A326" s="18" t="s">
        <v>590</v>
      </c>
      <c r="B326" s="33" t="s">
        <v>74</v>
      </c>
      <c r="C326" s="33" t="s">
        <v>116</v>
      </c>
      <c r="D326" s="33" t="s">
        <v>88</v>
      </c>
      <c r="E326" s="36" t="s">
        <v>585</v>
      </c>
      <c r="F326" s="33"/>
      <c r="G326" s="33"/>
      <c r="H326" s="25">
        <f>H327</f>
        <v>0</v>
      </c>
      <c r="I326" s="25">
        <f>I327</f>
        <v>0</v>
      </c>
      <c r="J326" s="25">
        <f>J327</f>
        <v>1000000</v>
      </c>
    </row>
    <row r="327" spans="1:10" ht="22.5" x14ac:dyDescent="0.2">
      <c r="A327" s="18" t="s">
        <v>200</v>
      </c>
      <c r="B327" s="33" t="s">
        <v>74</v>
      </c>
      <c r="C327" s="33" t="s">
        <v>116</v>
      </c>
      <c r="D327" s="33" t="s">
        <v>88</v>
      </c>
      <c r="E327" s="36" t="s">
        <v>585</v>
      </c>
      <c r="F327" s="33" t="s">
        <v>199</v>
      </c>
      <c r="G327" s="33" t="s">
        <v>220</v>
      </c>
      <c r="H327" s="25">
        <v>0</v>
      </c>
      <c r="I327" s="25">
        <v>0</v>
      </c>
      <c r="J327" s="25">
        <v>1000000</v>
      </c>
    </row>
    <row r="328" spans="1:10" x14ac:dyDescent="0.2">
      <c r="A328" s="46" t="s">
        <v>26</v>
      </c>
      <c r="B328" s="33" t="s">
        <v>74</v>
      </c>
      <c r="C328" s="33" t="s">
        <v>116</v>
      </c>
      <c r="D328" s="33" t="s">
        <v>88</v>
      </c>
      <c r="E328" s="33" t="s">
        <v>373</v>
      </c>
      <c r="F328" s="33"/>
      <c r="G328" s="33"/>
      <c r="H328" s="24">
        <f>H329+H330</f>
        <v>1962340</v>
      </c>
      <c r="I328" s="24">
        <f>I329+I330</f>
        <v>1527300</v>
      </c>
      <c r="J328" s="24">
        <f>J329+J330</f>
        <v>1527300</v>
      </c>
    </row>
    <row r="329" spans="1:10" x14ac:dyDescent="0.2">
      <c r="A329" s="1" t="s">
        <v>457</v>
      </c>
      <c r="B329" s="33" t="s">
        <v>74</v>
      </c>
      <c r="C329" s="33" t="s">
        <v>116</v>
      </c>
      <c r="D329" s="33" t="s">
        <v>88</v>
      </c>
      <c r="E329" s="33" t="s">
        <v>373</v>
      </c>
      <c r="F329" s="33" t="s">
        <v>94</v>
      </c>
      <c r="G329" s="33"/>
      <c r="H329" s="24">
        <v>1685341</v>
      </c>
      <c r="I329" s="24">
        <v>1527300</v>
      </c>
      <c r="J329" s="24">
        <v>1527300</v>
      </c>
    </row>
    <row r="330" spans="1:10" x14ac:dyDescent="0.2">
      <c r="A330" s="1" t="s">
        <v>102</v>
      </c>
      <c r="B330" s="33" t="s">
        <v>74</v>
      </c>
      <c r="C330" s="33" t="s">
        <v>116</v>
      </c>
      <c r="D330" s="33" t="s">
        <v>88</v>
      </c>
      <c r="E330" s="33" t="s">
        <v>373</v>
      </c>
      <c r="F330" s="33" t="s">
        <v>101</v>
      </c>
      <c r="G330" s="33"/>
      <c r="H330" s="24">
        <v>276999</v>
      </c>
      <c r="I330" s="24">
        <v>0</v>
      </c>
      <c r="J330" s="24">
        <v>0</v>
      </c>
    </row>
    <row r="331" spans="1:10" ht="22.5" x14ac:dyDescent="0.2">
      <c r="A331" s="18" t="s">
        <v>619</v>
      </c>
      <c r="B331" s="33" t="s">
        <v>74</v>
      </c>
      <c r="C331" s="33" t="s">
        <v>116</v>
      </c>
      <c r="D331" s="33" t="s">
        <v>88</v>
      </c>
      <c r="E331" s="36" t="s">
        <v>601</v>
      </c>
      <c r="F331" s="33"/>
      <c r="G331" s="33"/>
      <c r="H331" s="24">
        <f>H332+H333</f>
        <v>196000</v>
      </c>
      <c r="I331" s="24">
        <f>I332+I333</f>
        <v>372100</v>
      </c>
      <c r="J331" s="24">
        <f>J332+J333</f>
        <v>372000</v>
      </c>
    </row>
    <row r="332" spans="1:10" x14ac:dyDescent="0.2">
      <c r="A332" s="18" t="s">
        <v>457</v>
      </c>
      <c r="B332" s="33" t="s">
        <v>74</v>
      </c>
      <c r="C332" s="33" t="s">
        <v>116</v>
      </c>
      <c r="D332" s="33" t="s">
        <v>88</v>
      </c>
      <c r="E332" s="36" t="s">
        <v>601</v>
      </c>
      <c r="F332" s="33" t="s">
        <v>94</v>
      </c>
      <c r="G332" s="33"/>
      <c r="H332" s="24">
        <v>20000</v>
      </c>
      <c r="I332" s="24">
        <v>20000</v>
      </c>
      <c r="J332" s="24">
        <v>20000</v>
      </c>
    </row>
    <row r="333" spans="1:10" x14ac:dyDescent="0.2">
      <c r="A333" s="18" t="s">
        <v>457</v>
      </c>
      <c r="B333" s="33" t="s">
        <v>74</v>
      </c>
      <c r="C333" s="33" t="s">
        <v>116</v>
      </c>
      <c r="D333" s="33" t="s">
        <v>88</v>
      </c>
      <c r="E333" s="36" t="s">
        <v>601</v>
      </c>
      <c r="F333" s="33" t="s">
        <v>94</v>
      </c>
      <c r="G333" s="33" t="s">
        <v>220</v>
      </c>
      <c r="H333" s="25">
        <v>176000</v>
      </c>
      <c r="I333" s="25">
        <v>352100</v>
      </c>
      <c r="J333" s="25">
        <v>352000</v>
      </c>
    </row>
    <row r="334" spans="1:10" ht="22.5" x14ac:dyDescent="0.2">
      <c r="A334" s="1" t="s">
        <v>673</v>
      </c>
      <c r="B334" s="33" t="s">
        <v>74</v>
      </c>
      <c r="C334" s="33" t="s">
        <v>116</v>
      </c>
      <c r="D334" s="33" t="s">
        <v>88</v>
      </c>
      <c r="E334" s="36" t="s">
        <v>674</v>
      </c>
      <c r="F334" s="33"/>
      <c r="G334" s="33"/>
      <c r="H334" s="24">
        <f>H335+H336</f>
        <v>735200</v>
      </c>
      <c r="I334" s="24">
        <f>I335+I336</f>
        <v>382600</v>
      </c>
      <c r="J334" s="24">
        <f>J335+J336</f>
        <v>382600</v>
      </c>
    </row>
    <row r="335" spans="1:10" x14ac:dyDescent="0.2">
      <c r="A335" s="18" t="s">
        <v>457</v>
      </c>
      <c r="B335" s="33" t="s">
        <v>74</v>
      </c>
      <c r="C335" s="33" t="s">
        <v>116</v>
      </c>
      <c r="D335" s="33" t="s">
        <v>88</v>
      </c>
      <c r="E335" s="36" t="s">
        <v>674</v>
      </c>
      <c r="F335" s="33" t="s">
        <v>94</v>
      </c>
      <c r="G335" s="33"/>
      <c r="H335" s="24">
        <v>30000</v>
      </c>
      <c r="I335" s="24">
        <v>30000</v>
      </c>
      <c r="J335" s="24">
        <v>30000</v>
      </c>
    </row>
    <row r="336" spans="1:10" x14ac:dyDescent="0.2">
      <c r="A336" s="18" t="s">
        <v>457</v>
      </c>
      <c r="B336" s="33" t="s">
        <v>74</v>
      </c>
      <c r="C336" s="33" t="s">
        <v>116</v>
      </c>
      <c r="D336" s="33" t="s">
        <v>88</v>
      </c>
      <c r="E336" s="36" t="s">
        <v>674</v>
      </c>
      <c r="F336" s="33" t="s">
        <v>94</v>
      </c>
      <c r="G336" s="33" t="s">
        <v>220</v>
      </c>
      <c r="H336" s="25">
        <v>705200</v>
      </c>
      <c r="I336" s="25">
        <v>352600</v>
      </c>
      <c r="J336" s="25">
        <v>352600</v>
      </c>
    </row>
    <row r="337" spans="1:10" x14ac:dyDescent="0.2">
      <c r="A337" s="18" t="s">
        <v>493</v>
      </c>
      <c r="B337" s="33" t="s">
        <v>74</v>
      </c>
      <c r="C337" s="33" t="s">
        <v>116</v>
      </c>
      <c r="D337" s="33" t="s">
        <v>108</v>
      </c>
      <c r="E337" s="33"/>
      <c r="F337" s="33"/>
      <c r="G337" s="33"/>
      <c r="H337" s="25">
        <f>H338</f>
        <v>154422143.63999999</v>
      </c>
      <c r="I337" s="25">
        <f>I338</f>
        <v>52568463</v>
      </c>
      <c r="J337" s="25">
        <f>J338</f>
        <v>59779500</v>
      </c>
    </row>
    <row r="338" spans="1:10" ht="22.5" x14ac:dyDescent="0.2">
      <c r="A338" s="18" t="s">
        <v>535</v>
      </c>
      <c r="B338" s="33" t="s">
        <v>74</v>
      </c>
      <c r="C338" s="33" t="s">
        <v>116</v>
      </c>
      <c r="D338" s="33" t="s">
        <v>108</v>
      </c>
      <c r="E338" s="33" t="s">
        <v>466</v>
      </c>
      <c r="F338" s="33"/>
      <c r="G338" s="33"/>
      <c r="H338" s="25">
        <f>H341+H339</f>
        <v>154422143.63999999</v>
      </c>
      <c r="I338" s="25">
        <f>I341+I339</f>
        <v>52568463</v>
      </c>
      <c r="J338" s="25">
        <f>J341+J339</f>
        <v>59779500</v>
      </c>
    </row>
    <row r="339" spans="1:10" x14ac:dyDescent="0.2">
      <c r="A339" s="9" t="s">
        <v>686</v>
      </c>
      <c r="B339" s="33" t="s">
        <v>74</v>
      </c>
      <c r="C339" s="33" t="s">
        <v>116</v>
      </c>
      <c r="D339" s="33" t="s">
        <v>108</v>
      </c>
      <c r="E339" s="33" t="s">
        <v>685</v>
      </c>
      <c r="F339" s="33"/>
      <c r="G339" s="33"/>
      <c r="H339" s="25">
        <f>H340</f>
        <v>69799275.939999998</v>
      </c>
      <c r="I339" s="25">
        <f>I340</f>
        <v>18708163</v>
      </c>
      <c r="J339" s="25">
        <f>J340</f>
        <v>0</v>
      </c>
    </row>
    <row r="340" spans="1:10" ht="22.5" x14ac:dyDescent="0.2">
      <c r="A340" s="1" t="s">
        <v>204</v>
      </c>
      <c r="B340" s="33" t="s">
        <v>74</v>
      </c>
      <c r="C340" s="33" t="s">
        <v>116</v>
      </c>
      <c r="D340" s="33" t="s">
        <v>108</v>
      </c>
      <c r="E340" s="33" t="s">
        <v>685</v>
      </c>
      <c r="F340" s="33" t="s">
        <v>203</v>
      </c>
      <c r="G340" s="33"/>
      <c r="H340" s="25">
        <v>69799275.939999998</v>
      </c>
      <c r="I340" s="25">
        <v>18708163</v>
      </c>
      <c r="J340" s="25">
        <v>0</v>
      </c>
    </row>
    <row r="341" spans="1:10" x14ac:dyDescent="0.2">
      <c r="A341" s="18" t="s">
        <v>495</v>
      </c>
      <c r="B341" s="33" t="s">
        <v>74</v>
      </c>
      <c r="C341" s="33" t="s">
        <v>116</v>
      </c>
      <c r="D341" s="33" t="s">
        <v>108</v>
      </c>
      <c r="E341" s="33" t="s">
        <v>494</v>
      </c>
      <c r="F341" s="33"/>
      <c r="G341" s="33"/>
      <c r="H341" s="24">
        <f>H342+H343</f>
        <v>84622867.700000003</v>
      </c>
      <c r="I341" s="24">
        <f>I342+I343</f>
        <v>33860300</v>
      </c>
      <c r="J341" s="24">
        <f>J342+J343</f>
        <v>59779500</v>
      </c>
    </row>
    <row r="342" spans="1:10" ht="22.5" x14ac:dyDescent="0.2">
      <c r="A342" s="1" t="s">
        <v>204</v>
      </c>
      <c r="B342" s="33" t="s">
        <v>74</v>
      </c>
      <c r="C342" s="33" t="s">
        <v>116</v>
      </c>
      <c r="D342" s="33" t="s">
        <v>108</v>
      </c>
      <c r="E342" s="33" t="s">
        <v>494</v>
      </c>
      <c r="F342" s="33" t="s">
        <v>203</v>
      </c>
      <c r="G342" s="33"/>
      <c r="H342" s="24">
        <v>64622867.700000003</v>
      </c>
      <c r="I342" s="24">
        <v>2000000</v>
      </c>
      <c r="J342" s="24">
        <v>3500000</v>
      </c>
    </row>
    <row r="343" spans="1:10" ht="22.5" x14ac:dyDescent="0.2">
      <c r="A343" s="1" t="s">
        <v>204</v>
      </c>
      <c r="B343" s="33" t="s">
        <v>74</v>
      </c>
      <c r="C343" s="33" t="s">
        <v>116</v>
      </c>
      <c r="D343" s="33" t="s">
        <v>108</v>
      </c>
      <c r="E343" s="33" t="s">
        <v>494</v>
      </c>
      <c r="F343" s="33" t="s">
        <v>203</v>
      </c>
      <c r="G343" s="33" t="s">
        <v>220</v>
      </c>
      <c r="H343" s="25">
        <v>20000000</v>
      </c>
      <c r="I343" s="25">
        <v>31860300</v>
      </c>
      <c r="J343" s="25">
        <v>56279500</v>
      </c>
    </row>
    <row r="344" spans="1:10" ht="22.5" x14ac:dyDescent="0.2">
      <c r="A344" s="1" t="s">
        <v>62</v>
      </c>
      <c r="B344" s="33" t="s">
        <v>72</v>
      </c>
      <c r="C344" s="4"/>
      <c r="D344" s="4"/>
      <c r="E344" s="4"/>
      <c r="F344" s="4"/>
      <c r="G344" s="4"/>
      <c r="H344" s="24">
        <f>H345+H352+H373+H391+H382</f>
        <v>54046675.969999999</v>
      </c>
      <c r="I344" s="24">
        <f>I345+I352+I373+I391+I382</f>
        <v>49360134.799999997</v>
      </c>
      <c r="J344" s="24">
        <f>J345+J352+J373+J391+J382</f>
        <v>49357134.799999997</v>
      </c>
    </row>
    <row r="345" spans="1:10" x14ac:dyDescent="0.2">
      <c r="A345" s="1" t="s">
        <v>87</v>
      </c>
      <c r="B345" s="33" t="s">
        <v>72</v>
      </c>
      <c r="C345" s="33" t="s">
        <v>85</v>
      </c>
      <c r="D345" s="33" t="s">
        <v>86</v>
      </c>
      <c r="E345" s="4"/>
      <c r="F345" s="4"/>
      <c r="G345" s="4"/>
      <c r="H345" s="24">
        <f t="shared" ref="H345:J347" si="38">H346</f>
        <v>903600.5</v>
      </c>
      <c r="I345" s="24">
        <f t="shared" si="38"/>
        <v>80000</v>
      </c>
      <c r="J345" s="24">
        <f t="shared" si="38"/>
        <v>80000</v>
      </c>
    </row>
    <row r="346" spans="1:10" x14ac:dyDescent="0.2">
      <c r="A346" s="2" t="s">
        <v>100</v>
      </c>
      <c r="B346" s="33" t="s">
        <v>72</v>
      </c>
      <c r="C346" s="33" t="s">
        <v>85</v>
      </c>
      <c r="D346" s="33" t="s">
        <v>98</v>
      </c>
      <c r="E346" s="4"/>
      <c r="F346" s="4"/>
      <c r="G346" s="4"/>
      <c r="H346" s="24">
        <f t="shared" si="38"/>
        <v>903600.5</v>
      </c>
      <c r="I346" s="24">
        <f t="shared" si="38"/>
        <v>80000</v>
      </c>
      <c r="J346" s="24">
        <f t="shared" si="38"/>
        <v>80000</v>
      </c>
    </row>
    <row r="347" spans="1:10" x14ac:dyDescent="0.2">
      <c r="A347" s="18" t="s">
        <v>459</v>
      </c>
      <c r="B347" s="33" t="s">
        <v>72</v>
      </c>
      <c r="C347" s="33" t="s">
        <v>85</v>
      </c>
      <c r="D347" s="33" t="s">
        <v>98</v>
      </c>
      <c r="E347" s="33" t="s">
        <v>280</v>
      </c>
      <c r="F347" s="4"/>
      <c r="G347" s="4"/>
      <c r="H347" s="24">
        <f t="shared" si="38"/>
        <v>903600.5</v>
      </c>
      <c r="I347" s="24">
        <f t="shared" si="38"/>
        <v>80000</v>
      </c>
      <c r="J347" s="24">
        <f t="shared" si="38"/>
        <v>80000</v>
      </c>
    </row>
    <row r="348" spans="1:10" x14ac:dyDescent="0.2">
      <c r="A348" s="50" t="s">
        <v>308</v>
      </c>
      <c r="B348" s="33" t="s">
        <v>72</v>
      </c>
      <c r="C348" s="33" t="s">
        <v>85</v>
      </c>
      <c r="D348" s="33" t="s">
        <v>98</v>
      </c>
      <c r="E348" s="33" t="s">
        <v>332</v>
      </c>
      <c r="F348" s="33"/>
      <c r="G348" s="33"/>
      <c r="H348" s="24">
        <f>H349+H350+H351</f>
        <v>903600.5</v>
      </c>
      <c r="I348" s="24">
        <f>I349+I350+I351</f>
        <v>80000</v>
      </c>
      <c r="J348" s="24">
        <f>J349+J350+J351</f>
        <v>80000</v>
      </c>
    </row>
    <row r="349" spans="1:10" ht="22.5" x14ac:dyDescent="0.2">
      <c r="A349" s="1" t="s">
        <v>683</v>
      </c>
      <c r="B349" s="33" t="s">
        <v>72</v>
      </c>
      <c r="C349" s="33" t="s">
        <v>85</v>
      </c>
      <c r="D349" s="33" t="s">
        <v>98</v>
      </c>
      <c r="E349" s="33" t="s">
        <v>332</v>
      </c>
      <c r="F349" s="33" t="s">
        <v>682</v>
      </c>
      <c r="G349" s="33"/>
      <c r="H349" s="24">
        <v>235038</v>
      </c>
      <c r="I349" s="24">
        <v>0</v>
      </c>
      <c r="J349" s="24">
        <v>0</v>
      </c>
    </row>
    <row r="350" spans="1:10" x14ac:dyDescent="0.2">
      <c r="A350" s="1" t="s">
        <v>326</v>
      </c>
      <c r="B350" s="33" t="s">
        <v>72</v>
      </c>
      <c r="C350" s="33" t="s">
        <v>85</v>
      </c>
      <c r="D350" s="33" t="s">
        <v>98</v>
      </c>
      <c r="E350" s="33" t="s">
        <v>332</v>
      </c>
      <c r="F350" s="33" t="s">
        <v>96</v>
      </c>
      <c r="G350" s="33"/>
      <c r="H350" s="24">
        <v>80000</v>
      </c>
      <c r="I350" s="24">
        <v>80000</v>
      </c>
      <c r="J350" s="24">
        <v>80000</v>
      </c>
    </row>
    <row r="351" spans="1:10" x14ac:dyDescent="0.2">
      <c r="A351" s="9" t="s">
        <v>694</v>
      </c>
      <c r="B351" s="33" t="s">
        <v>72</v>
      </c>
      <c r="C351" s="33" t="s">
        <v>85</v>
      </c>
      <c r="D351" s="33" t="s">
        <v>98</v>
      </c>
      <c r="E351" s="33" t="s">
        <v>332</v>
      </c>
      <c r="F351" s="33" t="s">
        <v>691</v>
      </c>
      <c r="G351" s="33"/>
      <c r="H351" s="24">
        <v>588562.5</v>
      </c>
      <c r="I351" s="24">
        <v>0</v>
      </c>
      <c r="J351" s="24">
        <v>0</v>
      </c>
    </row>
    <row r="352" spans="1:10" x14ac:dyDescent="0.2">
      <c r="A352" s="1" t="s">
        <v>105</v>
      </c>
      <c r="B352" s="33" t="s">
        <v>72</v>
      </c>
      <c r="C352" s="33" t="s">
        <v>91</v>
      </c>
      <c r="D352" s="33" t="s">
        <v>86</v>
      </c>
      <c r="E352" s="33"/>
      <c r="F352" s="33"/>
      <c r="G352" s="33"/>
      <c r="H352" s="24">
        <f>H353+H358</f>
        <v>20236575.469999999</v>
      </c>
      <c r="I352" s="24">
        <f>I353+I358</f>
        <v>16591934.800000001</v>
      </c>
      <c r="J352" s="24">
        <f>J353+J358</f>
        <v>16588934.800000001</v>
      </c>
    </row>
    <row r="353" spans="1:10" x14ac:dyDescent="0.2">
      <c r="A353" s="1" t="s">
        <v>109</v>
      </c>
      <c r="B353" s="33" t="s">
        <v>72</v>
      </c>
      <c r="C353" s="33" t="s">
        <v>91</v>
      </c>
      <c r="D353" s="33" t="s">
        <v>108</v>
      </c>
      <c r="E353" s="33"/>
      <c r="F353" s="33"/>
      <c r="G353" s="33"/>
      <c r="H353" s="24">
        <f t="shared" ref="H353:J355" si="39">H354</f>
        <v>1959000</v>
      </c>
      <c r="I353" s="24">
        <f t="shared" si="39"/>
        <v>3000</v>
      </c>
      <c r="J353" s="24">
        <f t="shared" si="39"/>
        <v>0</v>
      </c>
    </row>
    <row r="354" spans="1:10" ht="22.5" x14ac:dyDescent="0.2">
      <c r="A354" s="1" t="s">
        <v>496</v>
      </c>
      <c r="B354" s="33" t="s">
        <v>72</v>
      </c>
      <c r="C354" s="33" t="s">
        <v>91</v>
      </c>
      <c r="D354" s="33" t="s">
        <v>108</v>
      </c>
      <c r="E354" s="33" t="s">
        <v>375</v>
      </c>
      <c r="F354" s="33"/>
      <c r="G354" s="33"/>
      <c r="H354" s="24">
        <f>H355+H357</f>
        <v>1959000</v>
      </c>
      <c r="I354" s="24">
        <f t="shared" ref="I354:J354" si="40">I355+I357</f>
        <v>3000</v>
      </c>
      <c r="J354" s="24">
        <f t="shared" si="40"/>
        <v>0</v>
      </c>
    </row>
    <row r="355" spans="1:10" x14ac:dyDescent="0.2">
      <c r="A355" s="1" t="s">
        <v>376</v>
      </c>
      <c r="B355" s="33" t="s">
        <v>72</v>
      </c>
      <c r="C355" s="33" t="s">
        <v>91</v>
      </c>
      <c r="D355" s="33" t="s">
        <v>108</v>
      </c>
      <c r="E355" s="33" t="s">
        <v>374</v>
      </c>
      <c r="F355" s="33"/>
      <c r="G355" s="33"/>
      <c r="H355" s="24">
        <f t="shared" si="39"/>
        <v>3000</v>
      </c>
      <c r="I355" s="24">
        <f t="shared" si="39"/>
        <v>3000</v>
      </c>
      <c r="J355" s="24">
        <f t="shared" si="39"/>
        <v>0</v>
      </c>
    </row>
    <row r="356" spans="1:10" x14ac:dyDescent="0.2">
      <c r="A356" s="72" t="s">
        <v>688</v>
      </c>
      <c r="B356" s="33" t="s">
        <v>72</v>
      </c>
      <c r="C356" s="33" t="s">
        <v>91</v>
      </c>
      <c r="D356" s="33" t="s">
        <v>108</v>
      </c>
      <c r="E356" s="33" t="s">
        <v>374</v>
      </c>
      <c r="F356" s="33" t="s">
        <v>687</v>
      </c>
      <c r="G356" s="33"/>
      <c r="H356" s="24">
        <v>3000</v>
      </c>
      <c r="I356" s="24">
        <v>3000</v>
      </c>
      <c r="J356" s="24">
        <v>0</v>
      </c>
    </row>
    <row r="357" spans="1:10" x14ac:dyDescent="0.2">
      <c r="A357" s="72" t="s">
        <v>688</v>
      </c>
      <c r="B357" s="33" t="s">
        <v>72</v>
      </c>
      <c r="C357" s="33" t="s">
        <v>91</v>
      </c>
      <c r="D357" s="33" t="s">
        <v>108</v>
      </c>
      <c r="E357" s="33" t="s">
        <v>374</v>
      </c>
      <c r="F357" s="33" t="s">
        <v>687</v>
      </c>
      <c r="G357" s="33" t="s">
        <v>220</v>
      </c>
      <c r="H357" s="24">
        <v>1956000</v>
      </c>
      <c r="I357" s="24">
        <v>0</v>
      </c>
      <c r="J357" s="24">
        <v>0</v>
      </c>
    </row>
    <row r="358" spans="1:10" x14ac:dyDescent="0.2">
      <c r="A358" s="1" t="s">
        <v>159</v>
      </c>
      <c r="B358" s="33" t="s">
        <v>72</v>
      </c>
      <c r="C358" s="33" t="s">
        <v>91</v>
      </c>
      <c r="D358" s="33" t="s">
        <v>111</v>
      </c>
      <c r="E358" s="33"/>
      <c r="F358" s="33"/>
      <c r="G358" s="33"/>
      <c r="H358" s="24">
        <f>H359+H362+H371</f>
        <v>18277575.469999999</v>
      </c>
      <c r="I358" s="24">
        <f>I359+I362+I371</f>
        <v>16588934.800000001</v>
      </c>
      <c r="J358" s="24">
        <f>J359+J362+J371</f>
        <v>16588934.800000001</v>
      </c>
    </row>
    <row r="359" spans="1:10" x14ac:dyDescent="0.2">
      <c r="A359" s="18" t="s">
        <v>459</v>
      </c>
      <c r="B359" s="33" t="s">
        <v>72</v>
      </c>
      <c r="C359" s="33" t="s">
        <v>91</v>
      </c>
      <c r="D359" s="33" t="s">
        <v>111</v>
      </c>
      <c r="E359" s="33" t="s">
        <v>280</v>
      </c>
      <c r="F359" s="33"/>
      <c r="G359" s="33"/>
      <c r="H359" s="24">
        <f t="shared" ref="H359:J360" si="41">H360</f>
        <v>800000</v>
      </c>
      <c r="I359" s="24">
        <f t="shared" si="41"/>
        <v>800000</v>
      </c>
      <c r="J359" s="24">
        <f t="shared" si="41"/>
        <v>800000</v>
      </c>
    </row>
    <row r="360" spans="1:10" x14ac:dyDescent="0.2">
      <c r="A360" s="10" t="s">
        <v>63</v>
      </c>
      <c r="B360" s="33" t="s">
        <v>72</v>
      </c>
      <c r="C360" s="33" t="s">
        <v>91</v>
      </c>
      <c r="D360" s="33" t="s">
        <v>111</v>
      </c>
      <c r="E360" s="33" t="s">
        <v>377</v>
      </c>
      <c r="F360" s="33"/>
      <c r="G360" s="33"/>
      <c r="H360" s="24">
        <f t="shared" si="41"/>
        <v>800000</v>
      </c>
      <c r="I360" s="24">
        <f t="shared" si="41"/>
        <v>800000</v>
      </c>
      <c r="J360" s="24">
        <f t="shared" si="41"/>
        <v>800000</v>
      </c>
    </row>
    <row r="361" spans="1:10" x14ac:dyDescent="0.2">
      <c r="A361" s="10" t="s">
        <v>457</v>
      </c>
      <c r="B361" s="33" t="s">
        <v>72</v>
      </c>
      <c r="C361" s="33" t="s">
        <v>91</v>
      </c>
      <c r="D361" s="33" t="s">
        <v>111</v>
      </c>
      <c r="E361" s="33" t="s">
        <v>377</v>
      </c>
      <c r="F361" s="33" t="s">
        <v>94</v>
      </c>
      <c r="G361" s="33"/>
      <c r="H361" s="24">
        <v>800000</v>
      </c>
      <c r="I361" s="24">
        <v>800000</v>
      </c>
      <c r="J361" s="24">
        <v>800000</v>
      </c>
    </row>
    <row r="362" spans="1:10" x14ac:dyDescent="0.2">
      <c r="A362" s="50" t="s">
        <v>308</v>
      </c>
      <c r="B362" s="33" t="s">
        <v>72</v>
      </c>
      <c r="C362" s="33" t="s">
        <v>91</v>
      </c>
      <c r="D362" s="33" t="s">
        <v>111</v>
      </c>
      <c r="E362" s="33" t="s">
        <v>332</v>
      </c>
      <c r="F362" s="33"/>
      <c r="G362" s="33"/>
      <c r="H362" s="24">
        <f>SUM(H363:H370)</f>
        <v>16764613.469999999</v>
      </c>
      <c r="I362" s="24">
        <f>SUM(I363:I370)</f>
        <v>14988934.800000001</v>
      </c>
      <c r="J362" s="24">
        <f>SUM(J363:J370)</f>
        <v>14988934.800000001</v>
      </c>
    </row>
    <row r="363" spans="1:10" x14ac:dyDescent="0.2">
      <c r="A363" s="56" t="s">
        <v>446</v>
      </c>
      <c r="B363" s="33" t="s">
        <v>72</v>
      </c>
      <c r="C363" s="33" t="s">
        <v>91</v>
      </c>
      <c r="D363" s="33" t="s">
        <v>111</v>
      </c>
      <c r="E363" s="33" t="s">
        <v>332</v>
      </c>
      <c r="F363" s="33" t="s">
        <v>90</v>
      </c>
      <c r="G363" s="33"/>
      <c r="H363" s="24">
        <v>11851472.619999999</v>
      </c>
      <c r="I363" s="24">
        <v>10440809.9</v>
      </c>
      <c r="J363" s="24">
        <v>10440809.9</v>
      </c>
    </row>
    <row r="364" spans="1:10" ht="22.5" x14ac:dyDescent="0.2">
      <c r="A364" s="1" t="s">
        <v>93</v>
      </c>
      <c r="B364" s="33" t="s">
        <v>72</v>
      </c>
      <c r="C364" s="33" t="s">
        <v>91</v>
      </c>
      <c r="D364" s="33" t="s">
        <v>111</v>
      </c>
      <c r="E364" s="33" t="s">
        <v>332</v>
      </c>
      <c r="F364" s="33" t="s">
        <v>92</v>
      </c>
      <c r="G364" s="33"/>
      <c r="H364" s="24">
        <v>9000</v>
      </c>
      <c r="I364" s="24">
        <v>9000</v>
      </c>
      <c r="J364" s="24">
        <v>9000</v>
      </c>
    </row>
    <row r="365" spans="1:10" ht="22.5" x14ac:dyDescent="0.2">
      <c r="A365" s="9" t="s">
        <v>448</v>
      </c>
      <c r="B365" s="33" t="s">
        <v>72</v>
      </c>
      <c r="C365" s="33" t="s">
        <v>91</v>
      </c>
      <c r="D365" s="33" t="s">
        <v>111</v>
      </c>
      <c r="E365" s="33" t="s">
        <v>332</v>
      </c>
      <c r="F365" s="33" t="s">
        <v>447</v>
      </c>
      <c r="G365" s="33"/>
      <c r="H365" s="24">
        <v>3579140.85</v>
      </c>
      <c r="I365" s="24">
        <v>3153124.9</v>
      </c>
      <c r="J365" s="24">
        <v>3153124.9</v>
      </c>
    </row>
    <row r="366" spans="1:10" x14ac:dyDescent="0.2">
      <c r="A366" s="1" t="s">
        <v>195</v>
      </c>
      <c r="B366" s="33" t="s">
        <v>72</v>
      </c>
      <c r="C366" s="33" t="s">
        <v>91</v>
      </c>
      <c r="D366" s="33" t="s">
        <v>111</v>
      </c>
      <c r="E366" s="33" t="s">
        <v>332</v>
      </c>
      <c r="F366" s="33" t="s">
        <v>194</v>
      </c>
      <c r="G366" s="33"/>
      <c r="H366" s="24">
        <v>343310</v>
      </c>
      <c r="I366" s="24">
        <v>300000</v>
      </c>
      <c r="J366" s="24">
        <v>300000</v>
      </c>
    </row>
    <row r="367" spans="1:10" x14ac:dyDescent="0.2">
      <c r="A367" s="1" t="s">
        <v>457</v>
      </c>
      <c r="B367" s="33" t="s">
        <v>72</v>
      </c>
      <c r="C367" s="33" t="s">
        <v>91</v>
      </c>
      <c r="D367" s="33" t="s">
        <v>111</v>
      </c>
      <c r="E367" s="33" t="s">
        <v>332</v>
      </c>
      <c r="F367" s="33" t="s">
        <v>94</v>
      </c>
      <c r="G367" s="33"/>
      <c r="H367" s="24">
        <v>940935.15</v>
      </c>
      <c r="I367" s="24">
        <v>1061000</v>
      </c>
      <c r="J367" s="24">
        <v>1061000</v>
      </c>
    </row>
    <row r="368" spans="1:10" x14ac:dyDescent="0.2">
      <c r="A368" s="1" t="s">
        <v>478</v>
      </c>
      <c r="B368" s="33" t="s">
        <v>72</v>
      </c>
      <c r="C368" s="33" t="s">
        <v>91</v>
      </c>
      <c r="D368" s="33" t="s">
        <v>111</v>
      </c>
      <c r="E368" s="33" t="s">
        <v>332</v>
      </c>
      <c r="F368" s="33" t="s">
        <v>477</v>
      </c>
      <c r="G368" s="33"/>
      <c r="H368" s="24">
        <v>15754.85</v>
      </c>
      <c r="I368" s="24">
        <v>0</v>
      </c>
      <c r="J368" s="24">
        <v>0</v>
      </c>
    </row>
    <row r="369" spans="1:10" x14ac:dyDescent="0.2">
      <c r="A369" s="1" t="s">
        <v>97</v>
      </c>
      <c r="B369" s="33" t="s">
        <v>72</v>
      </c>
      <c r="C369" s="33" t="s">
        <v>91</v>
      </c>
      <c r="D369" s="33" t="s">
        <v>111</v>
      </c>
      <c r="E369" s="33" t="s">
        <v>332</v>
      </c>
      <c r="F369" s="33" t="s">
        <v>95</v>
      </c>
      <c r="G369" s="33"/>
      <c r="H369" s="24">
        <v>10000</v>
      </c>
      <c r="I369" s="24">
        <v>10000</v>
      </c>
      <c r="J369" s="24">
        <v>10000</v>
      </c>
    </row>
    <row r="370" spans="1:10" x14ac:dyDescent="0.2">
      <c r="A370" s="1" t="s">
        <v>326</v>
      </c>
      <c r="B370" s="33" t="s">
        <v>72</v>
      </c>
      <c r="C370" s="33" t="s">
        <v>91</v>
      </c>
      <c r="D370" s="33" t="s">
        <v>111</v>
      </c>
      <c r="E370" s="33" t="s">
        <v>332</v>
      </c>
      <c r="F370" s="33" t="s">
        <v>96</v>
      </c>
      <c r="G370" s="33"/>
      <c r="H370" s="24">
        <v>15000</v>
      </c>
      <c r="I370" s="24">
        <v>15000</v>
      </c>
      <c r="J370" s="24">
        <v>15000</v>
      </c>
    </row>
    <row r="371" spans="1:10" ht="22.5" x14ac:dyDescent="0.2">
      <c r="A371" s="1" t="s">
        <v>207</v>
      </c>
      <c r="B371" s="33" t="s">
        <v>72</v>
      </c>
      <c r="C371" s="33" t="s">
        <v>91</v>
      </c>
      <c r="D371" s="33" t="s">
        <v>111</v>
      </c>
      <c r="E371" s="33" t="s">
        <v>378</v>
      </c>
      <c r="F371" s="33"/>
      <c r="G371" s="33"/>
      <c r="H371" s="24">
        <f>H372</f>
        <v>712962</v>
      </c>
      <c r="I371" s="24">
        <f>I372</f>
        <v>800000</v>
      </c>
      <c r="J371" s="24">
        <f>J372</f>
        <v>800000</v>
      </c>
    </row>
    <row r="372" spans="1:10" x14ac:dyDescent="0.2">
      <c r="A372" s="1" t="s">
        <v>457</v>
      </c>
      <c r="B372" s="33" t="s">
        <v>72</v>
      </c>
      <c r="C372" s="33" t="s">
        <v>91</v>
      </c>
      <c r="D372" s="33" t="s">
        <v>111</v>
      </c>
      <c r="E372" s="33" t="s">
        <v>378</v>
      </c>
      <c r="F372" s="33" t="s">
        <v>94</v>
      </c>
      <c r="G372" s="33"/>
      <c r="H372" s="24">
        <v>712962</v>
      </c>
      <c r="I372" s="24">
        <v>800000</v>
      </c>
      <c r="J372" s="24">
        <v>800000</v>
      </c>
    </row>
    <row r="373" spans="1:10" x14ac:dyDescent="0.2">
      <c r="A373" s="1" t="s">
        <v>113</v>
      </c>
      <c r="B373" s="33" t="s">
        <v>72</v>
      </c>
      <c r="C373" s="33" t="s">
        <v>108</v>
      </c>
      <c r="D373" s="33" t="s">
        <v>86</v>
      </c>
      <c r="E373" s="33"/>
      <c r="F373" s="33"/>
      <c r="G373" s="33"/>
      <c r="H373" s="24">
        <f>H374+H378</f>
        <v>700000</v>
      </c>
      <c r="I373" s="24">
        <f>I374+I378</f>
        <v>700000</v>
      </c>
      <c r="J373" s="24">
        <f>J374+J378</f>
        <v>700000</v>
      </c>
    </row>
    <row r="374" spans="1:10" x14ac:dyDescent="0.2">
      <c r="A374" s="2" t="s">
        <v>206</v>
      </c>
      <c r="B374" s="36" t="s">
        <v>72</v>
      </c>
      <c r="C374" s="36" t="s">
        <v>108</v>
      </c>
      <c r="D374" s="36" t="s">
        <v>85</v>
      </c>
      <c r="E374" s="33"/>
      <c r="F374" s="33"/>
      <c r="G374" s="33"/>
      <c r="H374" s="24">
        <f>H376</f>
        <v>250000</v>
      </c>
      <c r="I374" s="24">
        <f>I376</f>
        <v>250000</v>
      </c>
      <c r="J374" s="24">
        <f>J376</f>
        <v>250000</v>
      </c>
    </row>
    <row r="375" spans="1:10" x14ac:dyDescent="0.2">
      <c r="A375" s="18" t="s">
        <v>459</v>
      </c>
      <c r="B375" s="33" t="s">
        <v>72</v>
      </c>
      <c r="C375" s="33" t="s">
        <v>108</v>
      </c>
      <c r="D375" s="33" t="s">
        <v>85</v>
      </c>
      <c r="E375" s="33" t="s">
        <v>280</v>
      </c>
      <c r="F375" s="33"/>
      <c r="G375" s="33"/>
      <c r="H375" s="24">
        <f t="shared" ref="H375:J376" si="42">H376</f>
        <v>250000</v>
      </c>
      <c r="I375" s="24">
        <f t="shared" si="42"/>
        <v>250000</v>
      </c>
      <c r="J375" s="24">
        <f t="shared" si="42"/>
        <v>250000</v>
      </c>
    </row>
    <row r="376" spans="1:10" x14ac:dyDescent="0.2">
      <c r="A376" s="1" t="s">
        <v>453</v>
      </c>
      <c r="B376" s="36" t="s">
        <v>72</v>
      </c>
      <c r="C376" s="36" t="s">
        <v>108</v>
      </c>
      <c r="D376" s="36" t="s">
        <v>85</v>
      </c>
      <c r="E376" s="36" t="s">
        <v>379</v>
      </c>
      <c r="F376" s="33"/>
      <c r="G376" s="33"/>
      <c r="H376" s="24">
        <f t="shared" si="42"/>
        <v>250000</v>
      </c>
      <c r="I376" s="24">
        <f t="shared" si="42"/>
        <v>250000</v>
      </c>
      <c r="J376" s="24">
        <f t="shared" si="42"/>
        <v>250000</v>
      </c>
    </row>
    <row r="377" spans="1:10" x14ac:dyDescent="0.2">
      <c r="A377" s="1" t="s">
        <v>457</v>
      </c>
      <c r="B377" s="36" t="s">
        <v>72</v>
      </c>
      <c r="C377" s="36" t="s">
        <v>108</v>
      </c>
      <c r="D377" s="36" t="s">
        <v>85</v>
      </c>
      <c r="E377" s="36" t="s">
        <v>379</v>
      </c>
      <c r="F377" s="33" t="s">
        <v>94</v>
      </c>
      <c r="G377" s="33"/>
      <c r="H377" s="24">
        <v>250000</v>
      </c>
      <c r="I377" s="24">
        <v>250000</v>
      </c>
      <c r="J377" s="24">
        <v>250000</v>
      </c>
    </row>
    <row r="378" spans="1:10" x14ac:dyDescent="0.2">
      <c r="A378" s="2" t="s">
        <v>198</v>
      </c>
      <c r="B378" s="36" t="s">
        <v>72</v>
      </c>
      <c r="C378" s="36" t="s">
        <v>108</v>
      </c>
      <c r="D378" s="36" t="s">
        <v>88</v>
      </c>
      <c r="E378" s="36"/>
      <c r="F378" s="33"/>
      <c r="G378" s="33"/>
      <c r="H378" s="24">
        <f>H380</f>
        <v>450000</v>
      </c>
      <c r="I378" s="24">
        <f>I380</f>
        <v>450000</v>
      </c>
      <c r="J378" s="24">
        <f>J380</f>
        <v>450000</v>
      </c>
    </row>
    <row r="379" spans="1:10" x14ac:dyDescent="0.2">
      <c r="A379" s="18" t="s">
        <v>459</v>
      </c>
      <c r="B379" s="33" t="s">
        <v>72</v>
      </c>
      <c r="C379" s="33" t="s">
        <v>108</v>
      </c>
      <c r="D379" s="33" t="s">
        <v>85</v>
      </c>
      <c r="E379" s="33" t="s">
        <v>280</v>
      </c>
      <c r="F379" s="33"/>
      <c r="G379" s="33"/>
      <c r="H379" s="24">
        <f t="shared" ref="H379:J380" si="43">H380</f>
        <v>450000</v>
      </c>
      <c r="I379" s="24">
        <f t="shared" si="43"/>
        <v>450000</v>
      </c>
      <c r="J379" s="24">
        <f t="shared" si="43"/>
        <v>450000</v>
      </c>
    </row>
    <row r="380" spans="1:10" x14ac:dyDescent="0.2">
      <c r="A380" s="1" t="s">
        <v>453</v>
      </c>
      <c r="B380" s="36" t="s">
        <v>72</v>
      </c>
      <c r="C380" s="36" t="s">
        <v>108</v>
      </c>
      <c r="D380" s="36" t="s">
        <v>88</v>
      </c>
      <c r="E380" s="36" t="s">
        <v>379</v>
      </c>
      <c r="F380" s="33"/>
      <c r="G380" s="33"/>
      <c r="H380" s="24">
        <f t="shared" si="43"/>
        <v>450000</v>
      </c>
      <c r="I380" s="24">
        <f t="shared" si="43"/>
        <v>450000</v>
      </c>
      <c r="J380" s="24">
        <f t="shared" si="43"/>
        <v>450000</v>
      </c>
    </row>
    <row r="381" spans="1:10" x14ac:dyDescent="0.2">
      <c r="A381" s="1" t="s">
        <v>457</v>
      </c>
      <c r="B381" s="36" t="s">
        <v>72</v>
      </c>
      <c r="C381" s="36" t="s">
        <v>108</v>
      </c>
      <c r="D381" s="36" t="s">
        <v>88</v>
      </c>
      <c r="E381" s="36" t="s">
        <v>379</v>
      </c>
      <c r="F381" s="33" t="s">
        <v>94</v>
      </c>
      <c r="G381" s="33"/>
      <c r="H381" s="24">
        <v>450000</v>
      </c>
      <c r="I381" s="24">
        <v>450000</v>
      </c>
      <c r="J381" s="24">
        <v>450000</v>
      </c>
    </row>
    <row r="382" spans="1:10" x14ac:dyDescent="0.2">
      <c r="A382" s="18" t="s">
        <v>161</v>
      </c>
      <c r="B382" s="36" t="s">
        <v>72</v>
      </c>
      <c r="C382" s="33" t="s">
        <v>160</v>
      </c>
      <c r="D382" s="33" t="s">
        <v>86</v>
      </c>
      <c r="E382" s="36"/>
      <c r="F382" s="33"/>
      <c r="G382" s="33"/>
      <c r="H382" s="24">
        <f t="shared" ref="H382:J384" si="44">H383</f>
        <v>29806500</v>
      </c>
      <c r="I382" s="24">
        <f t="shared" si="44"/>
        <v>29588200</v>
      </c>
      <c r="J382" s="24">
        <f t="shared" si="44"/>
        <v>29588200</v>
      </c>
    </row>
    <row r="383" spans="1:10" x14ac:dyDescent="0.2">
      <c r="A383" s="19" t="s">
        <v>186</v>
      </c>
      <c r="B383" s="36" t="s">
        <v>72</v>
      </c>
      <c r="C383" s="33" t="s">
        <v>160</v>
      </c>
      <c r="D383" s="33" t="s">
        <v>91</v>
      </c>
      <c r="E383" s="36"/>
      <c r="F383" s="33"/>
      <c r="G383" s="33"/>
      <c r="H383" s="24">
        <f t="shared" si="44"/>
        <v>29806500</v>
      </c>
      <c r="I383" s="24">
        <f t="shared" si="44"/>
        <v>29588200</v>
      </c>
      <c r="J383" s="24">
        <f t="shared" si="44"/>
        <v>29588200</v>
      </c>
    </row>
    <row r="384" spans="1:10" x14ac:dyDescent="0.2">
      <c r="A384" s="1" t="s">
        <v>506</v>
      </c>
      <c r="B384" s="36" t="s">
        <v>72</v>
      </c>
      <c r="C384" s="33" t="s">
        <v>160</v>
      </c>
      <c r="D384" s="33" t="s">
        <v>91</v>
      </c>
      <c r="E384" s="36" t="s">
        <v>310</v>
      </c>
      <c r="F384" s="33"/>
      <c r="G384" s="33"/>
      <c r="H384" s="24">
        <f t="shared" si="44"/>
        <v>29806500</v>
      </c>
      <c r="I384" s="24">
        <f t="shared" si="44"/>
        <v>29588200</v>
      </c>
      <c r="J384" s="24">
        <f t="shared" si="44"/>
        <v>29588200</v>
      </c>
    </row>
    <row r="385" spans="1:31" x14ac:dyDescent="0.2">
      <c r="A385" s="1" t="s">
        <v>279</v>
      </c>
      <c r="B385" s="36" t="s">
        <v>72</v>
      </c>
      <c r="C385" s="33" t="s">
        <v>160</v>
      </c>
      <c r="D385" s="33" t="s">
        <v>91</v>
      </c>
      <c r="E385" s="36" t="s">
        <v>320</v>
      </c>
      <c r="F385" s="33"/>
      <c r="G385" s="33"/>
      <c r="H385" s="24">
        <f t="shared" ref="H385:AE385" si="45">H386+H388</f>
        <v>29806500</v>
      </c>
      <c r="I385" s="24">
        <f t="shared" si="45"/>
        <v>29588200</v>
      </c>
      <c r="J385" s="24">
        <f t="shared" si="45"/>
        <v>29588200</v>
      </c>
      <c r="K385" s="24">
        <f t="shared" si="45"/>
        <v>0</v>
      </c>
      <c r="L385" s="24">
        <f t="shared" si="45"/>
        <v>0</v>
      </c>
      <c r="M385" s="24">
        <f t="shared" si="45"/>
        <v>0</v>
      </c>
      <c r="N385" s="24">
        <f t="shared" si="45"/>
        <v>0</v>
      </c>
      <c r="O385" s="24">
        <f t="shared" si="45"/>
        <v>0</v>
      </c>
      <c r="P385" s="24">
        <f t="shared" si="45"/>
        <v>0</v>
      </c>
      <c r="Q385" s="24">
        <f t="shared" si="45"/>
        <v>0</v>
      </c>
      <c r="R385" s="24">
        <f t="shared" si="45"/>
        <v>0</v>
      </c>
      <c r="S385" s="24">
        <f t="shared" si="45"/>
        <v>0</v>
      </c>
      <c r="T385" s="24">
        <f t="shared" si="45"/>
        <v>0</v>
      </c>
      <c r="U385" s="24">
        <f t="shared" si="45"/>
        <v>0</v>
      </c>
      <c r="V385" s="24">
        <f t="shared" si="45"/>
        <v>0</v>
      </c>
      <c r="W385" s="24">
        <f t="shared" si="45"/>
        <v>0</v>
      </c>
      <c r="X385" s="24">
        <f t="shared" si="45"/>
        <v>0</v>
      </c>
      <c r="Y385" s="24">
        <f t="shared" si="45"/>
        <v>0</v>
      </c>
      <c r="Z385" s="24">
        <f t="shared" si="45"/>
        <v>0</v>
      </c>
      <c r="AA385" s="24">
        <f t="shared" si="45"/>
        <v>0</v>
      </c>
      <c r="AB385" s="24">
        <f t="shared" si="45"/>
        <v>0</v>
      </c>
      <c r="AC385" s="24">
        <f t="shared" si="45"/>
        <v>0</v>
      </c>
      <c r="AD385" s="24">
        <f t="shared" si="45"/>
        <v>0</v>
      </c>
      <c r="AE385" s="24">
        <f t="shared" si="45"/>
        <v>0</v>
      </c>
    </row>
    <row r="386" spans="1:31" ht="67.5" x14ac:dyDescent="0.2">
      <c r="A386" s="17" t="s">
        <v>594</v>
      </c>
      <c r="B386" s="36" t="s">
        <v>72</v>
      </c>
      <c r="C386" s="33" t="s">
        <v>160</v>
      </c>
      <c r="D386" s="33" t="s">
        <v>91</v>
      </c>
      <c r="E386" s="36" t="s">
        <v>593</v>
      </c>
      <c r="F386" s="33"/>
      <c r="G386" s="33"/>
      <c r="H386" s="24">
        <f>H387</f>
        <v>9128736.3599999994</v>
      </c>
      <c r="I386" s="24">
        <f>I387</f>
        <v>18675100</v>
      </c>
      <c r="J386" s="24">
        <f>J387</f>
        <v>18675100</v>
      </c>
    </row>
    <row r="387" spans="1:31" ht="22.5" x14ac:dyDescent="0.2">
      <c r="A387" s="18" t="s">
        <v>200</v>
      </c>
      <c r="B387" s="36" t="s">
        <v>72</v>
      </c>
      <c r="C387" s="33" t="s">
        <v>160</v>
      </c>
      <c r="D387" s="33" t="s">
        <v>91</v>
      </c>
      <c r="E387" s="36" t="s">
        <v>593</v>
      </c>
      <c r="F387" s="33" t="s">
        <v>199</v>
      </c>
      <c r="G387" s="33" t="s">
        <v>220</v>
      </c>
      <c r="H387" s="24">
        <v>9128736.3599999994</v>
      </c>
      <c r="I387" s="24">
        <v>18675100</v>
      </c>
      <c r="J387" s="24">
        <v>18675100</v>
      </c>
    </row>
    <row r="388" spans="1:31" ht="33.75" x14ac:dyDescent="0.2">
      <c r="A388" s="9" t="s">
        <v>690</v>
      </c>
      <c r="B388" s="36" t="s">
        <v>72</v>
      </c>
      <c r="C388" s="33" t="s">
        <v>160</v>
      </c>
      <c r="D388" s="33" t="s">
        <v>91</v>
      </c>
      <c r="E388" s="36" t="s">
        <v>689</v>
      </c>
      <c r="F388" s="33"/>
      <c r="G388" s="33"/>
      <c r="H388" s="24">
        <f>H389+H390</f>
        <v>20677763.640000001</v>
      </c>
      <c r="I388" s="24">
        <f>I389+I390</f>
        <v>10913100</v>
      </c>
      <c r="J388" s="24">
        <f>J389+J390</f>
        <v>10913100</v>
      </c>
    </row>
    <row r="389" spans="1:31" ht="22.5" x14ac:dyDescent="0.2">
      <c r="A389" s="18" t="s">
        <v>200</v>
      </c>
      <c r="B389" s="36" t="s">
        <v>72</v>
      </c>
      <c r="C389" s="33" t="s">
        <v>160</v>
      </c>
      <c r="D389" s="33" t="s">
        <v>91</v>
      </c>
      <c r="E389" s="36" t="s">
        <v>689</v>
      </c>
      <c r="F389" s="33" t="s">
        <v>199</v>
      </c>
      <c r="G389" s="33" t="s">
        <v>220</v>
      </c>
      <c r="H389" s="24">
        <v>3928785.78</v>
      </c>
      <c r="I389" s="24">
        <v>2291800</v>
      </c>
      <c r="J389" s="24">
        <v>2291800</v>
      </c>
    </row>
    <row r="390" spans="1:31" ht="22.5" x14ac:dyDescent="0.2">
      <c r="A390" s="18" t="s">
        <v>200</v>
      </c>
      <c r="B390" s="36" t="s">
        <v>72</v>
      </c>
      <c r="C390" s="33" t="s">
        <v>160</v>
      </c>
      <c r="D390" s="33" t="s">
        <v>91</v>
      </c>
      <c r="E390" s="36" t="s">
        <v>689</v>
      </c>
      <c r="F390" s="33" t="s">
        <v>199</v>
      </c>
      <c r="G390" s="33" t="s">
        <v>528</v>
      </c>
      <c r="H390" s="24">
        <v>16748977.859999999</v>
      </c>
      <c r="I390" s="24">
        <v>8621300</v>
      </c>
      <c r="J390" s="24">
        <v>8621300</v>
      </c>
    </row>
    <row r="391" spans="1:31" x14ac:dyDescent="0.2">
      <c r="A391" s="1" t="s">
        <v>163</v>
      </c>
      <c r="B391" s="33" t="s">
        <v>72</v>
      </c>
      <c r="C391" s="33" t="s">
        <v>111</v>
      </c>
      <c r="D391" s="33" t="s">
        <v>86</v>
      </c>
      <c r="E391" s="33"/>
      <c r="F391" s="33"/>
      <c r="G391" s="33"/>
      <c r="H391" s="24">
        <f t="shared" ref="H391:J394" si="46">H392</f>
        <v>2400000</v>
      </c>
      <c r="I391" s="24">
        <f t="shared" si="46"/>
        <v>2400000</v>
      </c>
      <c r="J391" s="24">
        <f t="shared" si="46"/>
        <v>2400000</v>
      </c>
    </row>
    <row r="392" spans="1:31" x14ac:dyDescent="0.2">
      <c r="A392" s="1" t="s">
        <v>164</v>
      </c>
      <c r="B392" s="33" t="s">
        <v>72</v>
      </c>
      <c r="C392" s="33" t="s">
        <v>111</v>
      </c>
      <c r="D392" s="33" t="s">
        <v>88</v>
      </c>
      <c r="E392" s="33"/>
      <c r="F392" s="33"/>
      <c r="G392" s="33"/>
      <c r="H392" s="24">
        <f t="shared" si="46"/>
        <v>2400000</v>
      </c>
      <c r="I392" s="24">
        <f t="shared" si="46"/>
        <v>2400000</v>
      </c>
      <c r="J392" s="24">
        <f t="shared" si="46"/>
        <v>2400000</v>
      </c>
    </row>
    <row r="393" spans="1:31" x14ac:dyDescent="0.2">
      <c r="A393" s="18" t="s">
        <v>459</v>
      </c>
      <c r="B393" s="33" t="s">
        <v>72</v>
      </c>
      <c r="C393" s="33" t="s">
        <v>111</v>
      </c>
      <c r="D393" s="33" t="s">
        <v>88</v>
      </c>
      <c r="E393" s="33" t="s">
        <v>280</v>
      </c>
      <c r="F393" s="33"/>
      <c r="G393" s="33"/>
      <c r="H393" s="24">
        <f t="shared" si="46"/>
        <v>2400000</v>
      </c>
      <c r="I393" s="24">
        <f t="shared" si="46"/>
        <v>2400000</v>
      </c>
      <c r="J393" s="24">
        <f t="shared" si="46"/>
        <v>2400000</v>
      </c>
    </row>
    <row r="394" spans="1:31" ht="33.75" x14ac:dyDescent="0.2">
      <c r="A394" s="1" t="s">
        <v>81</v>
      </c>
      <c r="B394" s="33" t="s">
        <v>72</v>
      </c>
      <c r="C394" s="33" t="s">
        <v>111</v>
      </c>
      <c r="D394" s="33" t="s">
        <v>88</v>
      </c>
      <c r="E394" s="33" t="s">
        <v>380</v>
      </c>
      <c r="F394" s="33"/>
      <c r="G394" s="33"/>
      <c r="H394" s="24">
        <f t="shared" si="46"/>
        <v>2400000</v>
      </c>
      <c r="I394" s="24">
        <f t="shared" si="46"/>
        <v>2400000</v>
      </c>
      <c r="J394" s="24">
        <f t="shared" si="46"/>
        <v>2400000</v>
      </c>
    </row>
    <row r="395" spans="1:31" ht="22.5" x14ac:dyDescent="0.2">
      <c r="A395" s="1" t="s">
        <v>382</v>
      </c>
      <c r="B395" s="33" t="s">
        <v>72</v>
      </c>
      <c r="C395" s="33" t="s">
        <v>111</v>
      </c>
      <c r="D395" s="33" t="s">
        <v>88</v>
      </c>
      <c r="E395" s="33" t="s">
        <v>380</v>
      </c>
      <c r="F395" s="33" t="s">
        <v>381</v>
      </c>
      <c r="G395" s="33"/>
      <c r="H395" s="24">
        <v>2400000</v>
      </c>
      <c r="I395" s="24">
        <v>2400000</v>
      </c>
      <c r="J395" s="24">
        <v>2400000</v>
      </c>
    </row>
    <row r="396" spans="1:31" x14ac:dyDescent="0.2">
      <c r="A396" s="1" t="s">
        <v>64</v>
      </c>
      <c r="B396" s="33" t="s">
        <v>79</v>
      </c>
      <c r="C396" s="1"/>
      <c r="D396" s="1"/>
      <c r="E396" s="1"/>
      <c r="F396" s="1"/>
      <c r="G396" s="1"/>
      <c r="H396" s="24">
        <f>H398</f>
        <v>4699857.82</v>
      </c>
      <c r="I396" s="24">
        <f>I398</f>
        <v>3785492</v>
      </c>
      <c r="J396" s="24">
        <f>J398</f>
        <v>3785492</v>
      </c>
    </row>
    <row r="397" spans="1:31" x14ac:dyDescent="0.2">
      <c r="A397" s="1" t="s">
        <v>87</v>
      </c>
      <c r="B397" s="33" t="s">
        <v>79</v>
      </c>
      <c r="C397" s="33" t="s">
        <v>85</v>
      </c>
      <c r="D397" s="33" t="s">
        <v>86</v>
      </c>
      <c r="E397" s="1"/>
      <c r="F397" s="1"/>
      <c r="G397" s="1"/>
      <c r="H397" s="24">
        <f t="shared" ref="H397:J398" si="47">H398</f>
        <v>4699857.82</v>
      </c>
      <c r="I397" s="24">
        <f t="shared" si="47"/>
        <v>3785492</v>
      </c>
      <c r="J397" s="24">
        <f t="shared" si="47"/>
        <v>3785492</v>
      </c>
    </row>
    <row r="398" spans="1:31" ht="22.5" x14ac:dyDescent="0.2">
      <c r="A398" s="1" t="s">
        <v>118</v>
      </c>
      <c r="B398" s="33" t="s">
        <v>79</v>
      </c>
      <c r="C398" s="33" t="s">
        <v>85</v>
      </c>
      <c r="D398" s="33" t="s">
        <v>114</v>
      </c>
      <c r="E398" s="33"/>
      <c r="F398" s="33"/>
      <c r="G398" s="33"/>
      <c r="H398" s="24">
        <f t="shared" si="47"/>
        <v>4699857.82</v>
      </c>
      <c r="I398" s="24">
        <f t="shared" si="47"/>
        <v>3785492</v>
      </c>
      <c r="J398" s="24">
        <f t="shared" si="47"/>
        <v>3785492</v>
      </c>
    </row>
    <row r="399" spans="1:31" x14ac:dyDescent="0.2">
      <c r="A399" s="18" t="s">
        <v>459</v>
      </c>
      <c r="B399" s="33" t="s">
        <v>79</v>
      </c>
      <c r="C399" s="33" t="s">
        <v>85</v>
      </c>
      <c r="D399" s="33" t="s">
        <v>114</v>
      </c>
      <c r="E399" s="33" t="s">
        <v>280</v>
      </c>
      <c r="F399" s="33"/>
      <c r="G399" s="33"/>
      <c r="H399" s="24">
        <f>H400+H407</f>
        <v>4699857.82</v>
      </c>
      <c r="I399" s="24">
        <f>I400+I407</f>
        <v>3785492</v>
      </c>
      <c r="J399" s="24">
        <f>J400+J407</f>
        <v>3785492</v>
      </c>
    </row>
    <row r="400" spans="1:31" x14ac:dyDescent="0.2">
      <c r="A400" s="18" t="s">
        <v>308</v>
      </c>
      <c r="B400" s="33" t="s">
        <v>79</v>
      </c>
      <c r="C400" s="33" t="s">
        <v>85</v>
      </c>
      <c r="D400" s="33" t="s">
        <v>114</v>
      </c>
      <c r="E400" s="33" t="s">
        <v>332</v>
      </c>
      <c r="F400" s="33"/>
      <c r="G400" s="33"/>
      <c r="H400" s="24">
        <f>SUM(H401:H406)</f>
        <v>3158607.4</v>
      </c>
      <c r="I400" s="24">
        <f>SUM(I401:I406)</f>
        <v>2563665</v>
      </c>
      <c r="J400" s="24">
        <f>SUM(J401:J406)</f>
        <v>2563665</v>
      </c>
    </row>
    <row r="401" spans="1:10" x14ac:dyDescent="0.2">
      <c r="A401" s="9" t="s">
        <v>446</v>
      </c>
      <c r="B401" s="33" t="s">
        <v>79</v>
      </c>
      <c r="C401" s="33" t="s">
        <v>85</v>
      </c>
      <c r="D401" s="33" t="s">
        <v>114</v>
      </c>
      <c r="E401" s="33" t="s">
        <v>332</v>
      </c>
      <c r="F401" s="33" t="s">
        <v>90</v>
      </c>
      <c r="G401" s="33"/>
      <c r="H401" s="24">
        <v>2294177</v>
      </c>
      <c r="I401" s="24">
        <v>1978400</v>
      </c>
      <c r="J401" s="24">
        <v>1978400</v>
      </c>
    </row>
    <row r="402" spans="1:10" ht="22.5" x14ac:dyDescent="0.2">
      <c r="A402" s="1" t="s">
        <v>93</v>
      </c>
      <c r="B402" s="33" t="s">
        <v>79</v>
      </c>
      <c r="C402" s="33" t="s">
        <v>85</v>
      </c>
      <c r="D402" s="33" t="s">
        <v>114</v>
      </c>
      <c r="E402" s="33" t="s">
        <v>332</v>
      </c>
      <c r="F402" s="33" t="s">
        <v>92</v>
      </c>
      <c r="G402" s="33"/>
      <c r="H402" s="24">
        <v>2000</v>
      </c>
      <c r="I402" s="24">
        <v>2000</v>
      </c>
      <c r="J402" s="24">
        <v>2000</v>
      </c>
    </row>
    <row r="403" spans="1:10" ht="22.5" x14ac:dyDescent="0.2">
      <c r="A403" s="9" t="s">
        <v>448</v>
      </c>
      <c r="B403" s="33" t="s">
        <v>79</v>
      </c>
      <c r="C403" s="33" t="s">
        <v>85</v>
      </c>
      <c r="D403" s="33" t="s">
        <v>114</v>
      </c>
      <c r="E403" s="33" t="s">
        <v>332</v>
      </c>
      <c r="F403" s="33" t="s">
        <v>447</v>
      </c>
      <c r="G403" s="33"/>
      <c r="H403" s="24">
        <v>692829.4</v>
      </c>
      <c r="I403" s="24">
        <v>413664</v>
      </c>
      <c r="J403" s="24">
        <v>413664</v>
      </c>
    </row>
    <row r="404" spans="1:10" x14ac:dyDescent="0.2">
      <c r="A404" s="1" t="s">
        <v>195</v>
      </c>
      <c r="B404" s="33" t="s">
        <v>79</v>
      </c>
      <c r="C404" s="33" t="s">
        <v>85</v>
      </c>
      <c r="D404" s="33" t="s">
        <v>114</v>
      </c>
      <c r="E404" s="33" t="s">
        <v>332</v>
      </c>
      <c r="F404" s="33" t="s">
        <v>194</v>
      </c>
      <c r="G404" s="33"/>
      <c r="H404" s="24">
        <v>70019.73</v>
      </c>
      <c r="I404" s="24">
        <v>65101</v>
      </c>
      <c r="J404" s="24">
        <v>65101</v>
      </c>
    </row>
    <row r="405" spans="1:10" x14ac:dyDescent="0.2">
      <c r="A405" s="1" t="s">
        <v>457</v>
      </c>
      <c r="B405" s="33" t="s">
        <v>79</v>
      </c>
      <c r="C405" s="33" t="s">
        <v>85</v>
      </c>
      <c r="D405" s="33" t="s">
        <v>114</v>
      </c>
      <c r="E405" s="33" t="s">
        <v>332</v>
      </c>
      <c r="F405" s="33" t="s">
        <v>94</v>
      </c>
      <c r="G405" s="33"/>
      <c r="H405" s="24">
        <v>98581.27</v>
      </c>
      <c r="I405" s="24">
        <v>103500</v>
      </c>
      <c r="J405" s="24">
        <v>103500</v>
      </c>
    </row>
    <row r="406" spans="1:10" x14ac:dyDescent="0.2">
      <c r="A406" s="1" t="s">
        <v>326</v>
      </c>
      <c r="B406" s="33" t="s">
        <v>79</v>
      </c>
      <c r="C406" s="33" t="s">
        <v>85</v>
      </c>
      <c r="D406" s="33" t="s">
        <v>114</v>
      </c>
      <c r="E406" s="33" t="s">
        <v>332</v>
      </c>
      <c r="F406" s="33" t="s">
        <v>96</v>
      </c>
      <c r="G406" s="33"/>
      <c r="H406" s="24">
        <v>1000</v>
      </c>
      <c r="I406" s="24">
        <v>1000</v>
      </c>
      <c r="J406" s="24">
        <v>1000</v>
      </c>
    </row>
    <row r="407" spans="1:10" x14ac:dyDescent="0.2">
      <c r="A407" s="1" t="s">
        <v>65</v>
      </c>
      <c r="B407" s="33" t="s">
        <v>79</v>
      </c>
      <c r="C407" s="33" t="s">
        <v>85</v>
      </c>
      <c r="D407" s="33" t="s">
        <v>114</v>
      </c>
      <c r="E407" s="33" t="s">
        <v>383</v>
      </c>
      <c r="F407" s="33"/>
      <c r="G407" s="33"/>
      <c r="H407" s="24">
        <f>H408+H409</f>
        <v>1541250.42</v>
      </c>
      <c r="I407" s="24">
        <f>I408+I409</f>
        <v>1221827</v>
      </c>
      <c r="J407" s="24">
        <f>J408+J409</f>
        <v>1221827</v>
      </c>
    </row>
    <row r="408" spans="1:10" x14ac:dyDescent="0.2">
      <c r="A408" s="9" t="s">
        <v>446</v>
      </c>
      <c r="B408" s="33" t="s">
        <v>79</v>
      </c>
      <c r="C408" s="33" t="s">
        <v>85</v>
      </c>
      <c r="D408" s="33" t="s">
        <v>114</v>
      </c>
      <c r="E408" s="33" t="s">
        <v>383</v>
      </c>
      <c r="F408" s="33" t="s">
        <v>90</v>
      </c>
      <c r="G408" s="33"/>
      <c r="H408" s="24">
        <v>1183766</v>
      </c>
      <c r="I408" s="24">
        <v>938423</v>
      </c>
      <c r="J408" s="24">
        <v>938423</v>
      </c>
    </row>
    <row r="409" spans="1:10" ht="22.5" x14ac:dyDescent="0.2">
      <c r="A409" s="9" t="s">
        <v>448</v>
      </c>
      <c r="B409" s="33" t="s">
        <v>79</v>
      </c>
      <c r="C409" s="33" t="s">
        <v>85</v>
      </c>
      <c r="D409" s="33" t="s">
        <v>114</v>
      </c>
      <c r="E409" s="33" t="s">
        <v>383</v>
      </c>
      <c r="F409" s="33" t="s">
        <v>447</v>
      </c>
      <c r="G409" s="33"/>
      <c r="H409" s="24">
        <v>357484.42</v>
      </c>
      <c r="I409" s="24">
        <v>283404</v>
      </c>
      <c r="J409" s="24">
        <v>283404</v>
      </c>
    </row>
    <row r="410" spans="1:10" x14ac:dyDescent="0.2">
      <c r="A410" s="1" t="s">
        <v>66</v>
      </c>
      <c r="B410" s="33" t="s">
        <v>75</v>
      </c>
      <c r="C410" s="4"/>
      <c r="D410" s="4"/>
      <c r="E410" s="4"/>
      <c r="F410" s="4"/>
      <c r="G410" s="4"/>
      <c r="H410" s="24">
        <f>H411+H427+H542</f>
        <v>213463279.24999997</v>
      </c>
      <c r="I410" s="24">
        <f>I411+I427+I542</f>
        <v>237210686.95000002</v>
      </c>
      <c r="J410" s="24">
        <f>J411+J427+J542</f>
        <v>181666145.11000001</v>
      </c>
    </row>
    <row r="411" spans="1:10" x14ac:dyDescent="0.2">
      <c r="A411" s="1" t="s">
        <v>176</v>
      </c>
      <c r="B411" s="33" t="s">
        <v>75</v>
      </c>
      <c r="C411" s="33" t="s">
        <v>112</v>
      </c>
      <c r="D411" s="33" t="s">
        <v>86</v>
      </c>
      <c r="E411" s="33"/>
      <c r="F411" s="33"/>
      <c r="G411" s="33"/>
      <c r="H411" s="24">
        <f t="shared" ref="H411:J412" si="48">H412</f>
        <v>50889700</v>
      </c>
      <c r="I411" s="24">
        <f t="shared" si="48"/>
        <v>40156420</v>
      </c>
      <c r="J411" s="24">
        <f t="shared" si="48"/>
        <v>43036496.799999997</v>
      </c>
    </row>
    <row r="412" spans="1:10" x14ac:dyDescent="0.2">
      <c r="A412" s="1" t="s">
        <v>33</v>
      </c>
      <c r="B412" s="33" t="s">
        <v>75</v>
      </c>
      <c r="C412" s="33" t="s">
        <v>112</v>
      </c>
      <c r="D412" s="33" t="s">
        <v>99</v>
      </c>
      <c r="E412" s="33"/>
      <c r="F412" s="33"/>
      <c r="G412" s="33"/>
      <c r="H412" s="24">
        <f t="shared" si="48"/>
        <v>50889700</v>
      </c>
      <c r="I412" s="24">
        <f t="shared" si="48"/>
        <v>40156420</v>
      </c>
      <c r="J412" s="24">
        <f t="shared" si="48"/>
        <v>43036496.799999997</v>
      </c>
    </row>
    <row r="413" spans="1:10" ht="22.5" x14ac:dyDescent="0.2">
      <c r="A413" s="1" t="s">
        <v>28</v>
      </c>
      <c r="B413" s="33" t="s">
        <v>75</v>
      </c>
      <c r="C413" s="33" t="s">
        <v>112</v>
      </c>
      <c r="D413" s="33" t="s">
        <v>99</v>
      </c>
      <c r="E413" s="33" t="s">
        <v>299</v>
      </c>
      <c r="F413" s="33"/>
      <c r="G413" s="33"/>
      <c r="H413" s="24">
        <f>H414+H424+H417+H420</f>
        <v>50889700</v>
      </c>
      <c r="I413" s="24">
        <f>I414+I424+I417+I420</f>
        <v>40156420</v>
      </c>
      <c r="J413" s="24">
        <f>J414+J424+J417+J420</f>
        <v>43036496.799999997</v>
      </c>
    </row>
    <row r="414" spans="1:10" ht="22.5" x14ac:dyDescent="0.2">
      <c r="A414" s="1" t="s">
        <v>321</v>
      </c>
      <c r="B414" s="33" t="s">
        <v>75</v>
      </c>
      <c r="C414" s="33" t="s">
        <v>112</v>
      </c>
      <c r="D414" s="33" t="s">
        <v>99</v>
      </c>
      <c r="E414" s="33" t="s">
        <v>300</v>
      </c>
      <c r="F414" s="33"/>
      <c r="G414" s="33"/>
      <c r="H414" s="24">
        <f t="shared" ref="H414:J415" si="49">H415</f>
        <v>46316750</v>
      </c>
      <c r="I414" s="24">
        <f t="shared" si="49"/>
        <v>40056420</v>
      </c>
      <c r="J414" s="24">
        <f t="shared" si="49"/>
        <v>39576216.799999997</v>
      </c>
    </row>
    <row r="415" spans="1:10" ht="22.5" x14ac:dyDescent="0.2">
      <c r="A415" s="1" t="s">
        <v>497</v>
      </c>
      <c r="B415" s="33" t="s">
        <v>75</v>
      </c>
      <c r="C415" s="33" t="s">
        <v>112</v>
      </c>
      <c r="D415" s="33" t="s">
        <v>99</v>
      </c>
      <c r="E415" s="33" t="s">
        <v>384</v>
      </c>
      <c r="F415" s="33"/>
      <c r="G415" s="33"/>
      <c r="H415" s="24">
        <f t="shared" si="49"/>
        <v>46316750</v>
      </c>
      <c r="I415" s="24">
        <f t="shared" si="49"/>
        <v>40056420</v>
      </c>
      <c r="J415" s="24">
        <f t="shared" si="49"/>
        <v>39576216.799999997</v>
      </c>
    </row>
    <row r="416" spans="1:10" ht="33.75" x14ac:dyDescent="0.2">
      <c r="A416" s="18" t="s">
        <v>167</v>
      </c>
      <c r="B416" s="33" t="s">
        <v>75</v>
      </c>
      <c r="C416" s="33" t="s">
        <v>112</v>
      </c>
      <c r="D416" s="33" t="s">
        <v>99</v>
      </c>
      <c r="E416" s="33" t="s">
        <v>384</v>
      </c>
      <c r="F416" s="33" t="s">
        <v>165</v>
      </c>
      <c r="G416" s="33"/>
      <c r="H416" s="24">
        <v>46316750</v>
      </c>
      <c r="I416" s="30">
        <v>40056420</v>
      </c>
      <c r="J416" s="30">
        <v>39576216.799999997</v>
      </c>
    </row>
    <row r="417" spans="1:31" ht="22.5" x14ac:dyDescent="0.2">
      <c r="A417" s="18" t="s">
        <v>272</v>
      </c>
      <c r="B417" s="33" t="s">
        <v>75</v>
      </c>
      <c r="C417" s="33" t="s">
        <v>112</v>
      </c>
      <c r="D417" s="33" t="s">
        <v>99</v>
      </c>
      <c r="E417" s="33" t="s">
        <v>305</v>
      </c>
      <c r="F417" s="33"/>
      <c r="G417" s="33"/>
      <c r="H417" s="24">
        <f t="shared" ref="H417:J418" si="50">H418</f>
        <v>1530000</v>
      </c>
      <c r="I417" s="24">
        <f t="shared" si="50"/>
        <v>0</v>
      </c>
      <c r="J417" s="24">
        <f t="shared" si="50"/>
        <v>0</v>
      </c>
    </row>
    <row r="418" spans="1:31" ht="22.5" x14ac:dyDescent="0.2">
      <c r="A418" s="45" t="s">
        <v>560</v>
      </c>
      <c r="B418" s="33" t="s">
        <v>75</v>
      </c>
      <c r="C418" s="33" t="s">
        <v>112</v>
      </c>
      <c r="D418" s="33" t="s">
        <v>99</v>
      </c>
      <c r="E418" s="33" t="s">
        <v>569</v>
      </c>
      <c r="F418" s="33"/>
      <c r="G418" s="33"/>
      <c r="H418" s="24">
        <f t="shared" si="50"/>
        <v>1530000</v>
      </c>
      <c r="I418" s="24">
        <f t="shared" si="50"/>
        <v>0</v>
      </c>
      <c r="J418" s="24">
        <f t="shared" si="50"/>
        <v>0</v>
      </c>
    </row>
    <row r="419" spans="1:31" x14ac:dyDescent="0.2">
      <c r="A419" s="18" t="s">
        <v>168</v>
      </c>
      <c r="B419" s="33" t="s">
        <v>75</v>
      </c>
      <c r="C419" s="33" t="s">
        <v>112</v>
      </c>
      <c r="D419" s="33" t="s">
        <v>99</v>
      </c>
      <c r="E419" s="33" t="s">
        <v>569</v>
      </c>
      <c r="F419" s="33" t="s">
        <v>166</v>
      </c>
      <c r="G419" s="33"/>
      <c r="H419" s="24">
        <v>1530000</v>
      </c>
      <c r="I419" s="30">
        <v>0</v>
      </c>
      <c r="J419" s="30">
        <v>0</v>
      </c>
    </row>
    <row r="420" spans="1:31" ht="22.5" x14ac:dyDescent="0.2">
      <c r="A420" s="19" t="s">
        <v>575</v>
      </c>
      <c r="B420" s="33" t="s">
        <v>75</v>
      </c>
      <c r="C420" s="34" t="s">
        <v>112</v>
      </c>
      <c r="D420" s="34" t="s">
        <v>99</v>
      </c>
      <c r="E420" s="38" t="s">
        <v>574</v>
      </c>
      <c r="F420" s="33"/>
      <c r="G420" s="33"/>
      <c r="H420" s="24">
        <f>SUM(H421:H423)</f>
        <v>2842950</v>
      </c>
      <c r="I420" s="24">
        <f>SUM(I421:I423)</f>
        <v>0</v>
      </c>
      <c r="J420" s="24">
        <f>SUM(J421:J423)</f>
        <v>3360280</v>
      </c>
    </row>
    <row r="421" spans="1:31" x14ac:dyDescent="0.2">
      <c r="A421" s="19" t="s">
        <v>168</v>
      </c>
      <c r="B421" s="33" t="s">
        <v>75</v>
      </c>
      <c r="C421" s="34" t="s">
        <v>112</v>
      </c>
      <c r="D421" s="34" t="s">
        <v>99</v>
      </c>
      <c r="E421" s="38" t="s">
        <v>574</v>
      </c>
      <c r="F421" s="33" t="s">
        <v>166</v>
      </c>
      <c r="G421" s="33"/>
      <c r="H421" s="24">
        <v>258450</v>
      </c>
      <c r="I421" s="24">
        <v>0</v>
      </c>
      <c r="J421" s="25">
        <v>305480</v>
      </c>
    </row>
    <row r="422" spans="1:31" x14ac:dyDescent="0.2">
      <c r="A422" s="19" t="s">
        <v>168</v>
      </c>
      <c r="B422" s="33" t="s">
        <v>75</v>
      </c>
      <c r="C422" s="34" t="s">
        <v>112</v>
      </c>
      <c r="D422" s="34" t="s">
        <v>99</v>
      </c>
      <c r="E422" s="38" t="s">
        <v>574</v>
      </c>
      <c r="F422" s="33" t="s">
        <v>166</v>
      </c>
      <c r="G422" s="33" t="s">
        <v>220</v>
      </c>
      <c r="H422" s="24">
        <v>103382.46</v>
      </c>
      <c r="I422" s="24">
        <v>0</v>
      </c>
      <c r="J422" s="25">
        <v>122200</v>
      </c>
    </row>
    <row r="423" spans="1:31" x14ac:dyDescent="0.2">
      <c r="A423" s="19" t="s">
        <v>168</v>
      </c>
      <c r="B423" s="33" t="s">
        <v>75</v>
      </c>
      <c r="C423" s="34" t="s">
        <v>112</v>
      </c>
      <c r="D423" s="34" t="s">
        <v>99</v>
      </c>
      <c r="E423" s="38" t="s">
        <v>574</v>
      </c>
      <c r="F423" s="33" t="s">
        <v>166</v>
      </c>
      <c r="G423" s="33" t="s">
        <v>528</v>
      </c>
      <c r="H423" s="24">
        <v>2481117.54</v>
      </c>
      <c r="I423" s="24">
        <v>0</v>
      </c>
      <c r="J423" s="25">
        <v>2932600</v>
      </c>
    </row>
    <row r="424" spans="1:31" x14ac:dyDescent="0.2">
      <c r="A424" s="18" t="s">
        <v>641</v>
      </c>
      <c r="B424" s="33" t="s">
        <v>75</v>
      </c>
      <c r="C424" s="33" t="s">
        <v>112</v>
      </c>
      <c r="D424" s="33" t="s">
        <v>99</v>
      </c>
      <c r="E424" s="33" t="s">
        <v>301</v>
      </c>
      <c r="F424" s="33"/>
      <c r="G424" s="33"/>
      <c r="H424" s="24">
        <f t="shared" ref="H424:J425" si="51">H425</f>
        <v>200000</v>
      </c>
      <c r="I424" s="24">
        <f t="shared" si="51"/>
        <v>100000</v>
      </c>
      <c r="J424" s="24">
        <f t="shared" si="51"/>
        <v>100000</v>
      </c>
    </row>
    <row r="425" spans="1:31" ht="22.5" x14ac:dyDescent="0.2">
      <c r="A425" s="1" t="s">
        <v>642</v>
      </c>
      <c r="B425" s="33" t="s">
        <v>201</v>
      </c>
      <c r="C425" s="33" t="s">
        <v>112</v>
      </c>
      <c r="D425" s="33" t="s">
        <v>99</v>
      </c>
      <c r="E425" s="33" t="s">
        <v>498</v>
      </c>
      <c r="F425" s="33"/>
      <c r="G425" s="33"/>
      <c r="H425" s="24">
        <f t="shared" si="51"/>
        <v>200000</v>
      </c>
      <c r="I425" s="24">
        <f t="shared" si="51"/>
        <v>100000</v>
      </c>
      <c r="J425" s="24">
        <f t="shared" si="51"/>
        <v>100000</v>
      </c>
    </row>
    <row r="426" spans="1:31" x14ac:dyDescent="0.2">
      <c r="A426" s="18" t="s">
        <v>168</v>
      </c>
      <c r="B426" s="33" t="s">
        <v>75</v>
      </c>
      <c r="C426" s="33" t="s">
        <v>112</v>
      </c>
      <c r="D426" s="33" t="s">
        <v>99</v>
      </c>
      <c r="E426" s="33" t="s">
        <v>498</v>
      </c>
      <c r="F426" s="33" t="s">
        <v>166</v>
      </c>
      <c r="G426" s="33"/>
      <c r="H426" s="24">
        <v>200000</v>
      </c>
      <c r="I426" s="24">
        <v>100000</v>
      </c>
      <c r="J426" s="24">
        <v>100000</v>
      </c>
    </row>
    <row r="427" spans="1:31" x14ac:dyDescent="0.2">
      <c r="A427" s="1" t="s">
        <v>178</v>
      </c>
      <c r="B427" s="33" t="s">
        <v>75</v>
      </c>
      <c r="C427" s="33" t="s">
        <v>103</v>
      </c>
      <c r="D427" s="33" t="s">
        <v>86</v>
      </c>
      <c r="E427" s="33"/>
      <c r="F427" s="33"/>
      <c r="G427" s="33"/>
      <c r="H427" s="24">
        <f>H428+H519</f>
        <v>160737418.51999998</v>
      </c>
      <c r="I427" s="24">
        <f>I428+I519</f>
        <v>197054266.95000002</v>
      </c>
      <c r="J427" s="24">
        <f>J428+J519</f>
        <v>138629648.31</v>
      </c>
    </row>
    <row r="428" spans="1:31" x14ac:dyDescent="0.2">
      <c r="A428" s="1" t="s">
        <v>179</v>
      </c>
      <c r="B428" s="33" t="s">
        <v>75</v>
      </c>
      <c r="C428" s="33" t="s">
        <v>103</v>
      </c>
      <c r="D428" s="33" t="s">
        <v>85</v>
      </c>
      <c r="E428" s="33"/>
      <c r="F428" s="33"/>
      <c r="G428" s="33"/>
      <c r="H428" s="24">
        <f>H512+H429+H508+H515</f>
        <v>136335277.89999998</v>
      </c>
      <c r="I428" s="24">
        <f>I512+I429+I508+I515</f>
        <v>175151215.55000001</v>
      </c>
      <c r="J428" s="24">
        <f>J512+J429+J508+J515</f>
        <v>115961138.37</v>
      </c>
    </row>
    <row r="429" spans="1:31" ht="22.5" x14ac:dyDescent="0.2">
      <c r="A429" s="1" t="s">
        <v>28</v>
      </c>
      <c r="B429" s="33" t="s">
        <v>75</v>
      </c>
      <c r="C429" s="33" t="s">
        <v>103</v>
      </c>
      <c r="D429" s="33" t="s">
        <v>85</v>
      </c>
      <c r="E429" s="33" t="s">
        <v>299</v>
      </c>
      <c r="F429" s="33"/>
      <c r="G429" s="33"/>
      <c r="H429" s="24">
        <f>H430+H435+H449+H457</f>
        <v>133535277.89999999</v>
      </c>
      <c r="I429" s="24">
        <f t="shared" ref="I429:AE429" si="52">I430+I435+I449+I457</f>
        <v>174851215.55000001</v>
      </c>
      <c r="J429" s="24">
        <f t="shared" si="52"/>
        <v>115661138.37</v>
      </c>
      <c r="K429" s="24">
        <f t="shared" si="52"/>
        <v>0</v>
      </c>
      <c r="L429" s="24">
        <f t="shared" si="52"/>
        <v>0</v>
      </c>
      <c r="M429" s="24">
        <f t="shared" si="52"/>
        <v>0</v>
      </c>
      <c r="N429" s="24">
        <f t="shared" si="52"/>
        <v>0</v>
      </c>
      <c r="O429" s="24">
        <f t="shared" si="52"/>
        <v>0</v>
      </c>
      <c r="P429" s="24">
        <f t="shared" si="52"/>
        <v>0</v>
      </c>
      <c r="Q429" s="24">
        <f t="shared" si="52"/>
        <v>0</v>
      </c>
      <c r="R429" s="24">
        <f t="shared" si="52"/>
        <v>0</v>
      </c>
      <c r="S429" s="24">
        <f t="shared" si="52"/>
        <v>0</v>
      </c>
      <c r="T429" s="24">
        <f t="shared" si="52"/>
        <v>0</v>
      </c>
      <c r="U429" s="24">
        <f t="shared" si="52"/>
        <v>0</v>
      </c>
      <c r="V429" s="24">
        <f t="shared" si="52"/>
        <v>0</v>
      </c>
      <c r="W429" s="24">
        <f t="shared" si="52"/>
        <v>0</v>
      </c>
      <c r="X429" s="24">
        <f t="shared" si="52"/>
        <v>0</v>
      </c>
      <c r="Y429" s="24">
        <f t="shared" si="52"/>
        <v>0</v>
      </c>
      <c r="Z429" s="24">
        <f t="shared" si="52"/>
        <v>0</v>
      </c>
      <c r="AA429" s="24">
        <f t="shared" si="52"/>
        <v>0</v>
      </c>
      <c r="AB429" s="24">
        <f t="shared" si="52"/>
        <v>0</v>
      </c>
      <c r="AC429" s="24">
        <f t="shared" si="52"/>
        <v>0</v>
      </c>
      <c r="AD429" s="24">
        <f t="shared" si="52"/>
        <v>0</v>
      </c>
      <c r="AE429" s="24">
        <f t="shared" si="52"/>
        <v>0</v>
      </c>
    </row>
    <row r="430" spans="1:31" ht="22.5" x14ac:dyDescent="0.2">
      <c r="A430" s="1" t="s">
        <v>29</v>
      </c>
      <c r="B430" s="33" t="s">
        <v>75</v>
      </c>
      <c r="C430" s="33" t="s">
        <v>103</v>
      </c>
      <c r="D430" s="33" t="s">
        <v>85</v>
      </c>
      <c r="E430" s="33" t="s">
        <v>302</v>
      </c>
      <c r="F430" s="33"/>
      <c r="G430" s="33"/>
      <c r="H430" s="24">
        <f>H431+H433</f>
        <v>78298330</v>
      </c>
      <c r="I430" s="24">
        <f>I432+I434</f>
        <v>74907761.950000003</v>
      </c>
      <c r="J430" s="24">
        <f>J432+J434</f>
        <v>73561726.629999995</v>
      </c>
    </row>
    <row r="431" spans="1:31" ht="22.5" x14ac:dyDescent="0.2">
      <c r="A431" s="1" t="s">
        <v>500</v>
      </c>
      <c r="B431" s="33" t="s">
        <v>75</v>
      </c>
      <c r="C431" s="33" t="s">
        <v>103</v>
      </c>
      <c r="D431" s="33" t="s">
        <v>85</v>
      </c>
      <c r="E431" s="33" t="s">
        <v>385</v>
      </c>
      <c r="F431" s="33"/>
      <c r="G431" s="33"/>
      <c r="H431" s="24">
        <f>H432</f>
        <v>77068330</v>
      </c>
      <c r="I431" s="24">
        <f>I432</f>
        <v>73677761.950000003</v>
      </c>
      <c r="J431" s="24">
        <f>J432</f>
        <v>72331726.629999995</v>
      </c>
    </row>
    <row r="432" spans="1:31" ht="33.75" x14ac:dyDescent="0.2">
      <c r="A432" s="18" t="s">
        <v>167</v>
      </c>
      <c r="B432" s="33" t="s">
        <v>75</v>
      </c>
      <c r="C432" s="33" t="s">
        <v>103</v>
      </c>
      <c r="D432" s="33" t="s">
        <v>85</v>
      </c>
      <c r="E432" s="33" t="s">
        <v>385</v>
      </c>
      <c r="F432" s="33" t="s">
        <v>165</v>
      </c>
      <c r="G432" s="33"/>
      <c r="H432" s="24">
        <v>77068330</v>
      </c>
      <c r="I432" s="30">
        <v>73677761.950000003</v>
      </c>
      <c r="J432" s="30">
        <v>72331726.629999995</v>
      </c>
    </row>
    <row r="433" spans="1:10" ht="22.5" x14ac:dyDescent="0.2">
      <c r="A433" s="18" t="s">
        <v>499</v>
      </c>
      <c r="B433" s="33" t="s">
        <v>75</v>
      </c>
      <c r="C433" s="33" t="s">
        <v>103</v>
      </c>
      <c r="D433" s="33" t="s">
        <v>85</v>
      </c>
      <c r="E433" s="33" t="s">
        <v>386</v>
      </c>
      <c r="F433" s="33"/>
      <c r="G433" s="33"/>
      <c r="H433" s="24">
        <f>H434</f>
        <v>1230000</v>
      </c>
      <c r="I433" s="24">
        <f>I434</f>
        <v>1230000</v>
      </c>
      <c r="J433" s="24">
        <f>J434</f>
        <v>1230000</v>
      </c>
    </row>
    <row r="434" spans="1:10" ht="33.75" x14ac:dyDescent="0.2">
      <c r="A434" s="18" t="s">
        <v>167</v>
      </c>
      <c r="B434" s="33" t="s">
        <v>75</v>
      </c>
      <c r="C434" s="33" t="s">
        <v>103</v>
      </c>
      <c r="D434" s="33" t="s">
        <v>85</v>
      </c>
      <c r="E434" s="33" t="s">
        <v>386</v>
      </c>
      <c r="F434" s="33" t="s">
        <v>165</v>
      </c>
      <c r="G434" s="33"/>
      <c r="H434" s="24">
        <v>1230000</v>
      </c>
      <c r="I434" s="24">
        <v>1230000</v>
      </c>
      <c r="J434" s="24">
        <v>1230000</v>
      </c>
    </row>
    <row r="435" spans="1:10" x14ac:dyDescent="0.2">
      <c r="A435" s="18" t="s">
        <v>323</v>
      </c>
      <c r="B435" s="33" t="s">
        <v>75</v>
      </c>
      <c r="C435" s="33" t="s">
        <v>103</v>
      </c>
      <c r="D435" s="33" t="s">
        <v>85</v>
      </c>
      <c r="E435" s="33" t="s">
        <v>303</v>
      </c>
      <c r="F435" s="33"/>
      <c r="G435" s="33"/>
      <c r="H435" s="24">
        <f>H436+H446</f>
        <v>31263759.02</v>
      </c>
      <c r="I435" s="24">
        <f>I436+I446</f>
        <v>31275577.600000001</v>
      </c>
      <c r="J435" s="24">
        <f>J436+J446</f>
        <v>32427780.699999999</v>
      </c>
    </row>
    <row r="436" spans="1:10" x14ac:dyDescent="0.2">
      <c r="A436" s="18" t="s">
        <v>501</v>
      </c>
      <c r="B436" s="33" t="s">
        <v>75</v>
      </c>
      <c r="C436" s="33" t="s">
        <v>103</v>
      </c>
      <c r="D436" s="33" t="s">
        <v>85</v>
      </c>
      <c r="E436" s="33" t="s">
        <v>387</v>
      </c>
      <c r="F436" s="33"/>
      <c r="G436" s="33"/>
      <c r="H436" s="24">
        <f>H437+H438+H439+H440+H441+H442+H443+H444+H445</f>
        <v>30383759.02</v>
      </c>
      <c r="I436" s="24">
        <f>I437+I438+I439+I440+I441+I442+I443+I444+I445</f>
        <v>30775577.600000001</v>
      </c>
      <c r="J436" s="24">
        <f>J437+J438+J439+J440+J441+J442+J443+J444+J445</f>
        <v>31927780.699999999</v>
      </c>
    </row>
    <row r="437" spans="1:10" x14ac:dyDescent="0.2">
      <c r="A437" s="9" t="s">
        <v>450</v>
      </c>
      <c r="B437" s="33" t="s">
        <v>75</v>
      </c>
      <c r="C437" s="33" t="s">
        <v>103</v>
      </c>
      <c r="D437" s="33" t="s">
        <v>85</v>
      </c>
      <c r="E437" s="33" t="s">
        <v>387</v>
      </c>
      <c r="F437" s="33" t="s">
        <v>180</v>
      </c>
      <c r="G437" s="33"/>
      <c r="H437" s="24">
        <v>21251300</v>
      </c>
      <c r="I437" s="24">
        <v>22101352</v>
      </c>
      <c r="J437" s="24">
        <v>22985406.079999998</v>
      </c>
    </row>
    <row r="438" spans="1:10" x14ac:dyDescent="0.2">
      <c r="A438" s="9" t="s">
        <v>182</v>
      </c>
      <c r="B438" s="33" t="s">
        <v>75</v>
      </c>
      <c r="C438" s="33" t="s">
        <v>103</v>
      </c>
      <c r="D438" s="33" t="s">
        <v>85</v>
      </c>
      <c r="E438" s="33" t="s">
        <v>387</v>
      </c>
      <c r="F438" s="33" t="s">
        <v>181</v>
      </c>
      <c r="G438" s="33"/>
      <c r="H438" s="24">
        <v>500</v>
      </c>
      <c r="I438" s="24">
        <v>500</v>
      </c>
      <c r="J438" s="24">
        <v>500</v>
      </c>
    </row>
    <row r="439" spans="1:10" ht="22.5" x14ac:dyDescent="0.2">
      <c r="A439" s="9" t="s">
        <v>451</v>
      </c>
      <c r="B439" s="33" t="s">
        <v>75</v>
      </c>
      <c r="C439" s="33" t="s">
        <v>103</v>
      </c>
      <c r="D439" s="33" t="s">
        <v>85</v>
      </c>
      <c r="E439" s="33" t="s">
        <v>387</v>
      </c>
      <c r="F439" s="33" t="s">
        <v>449</v>
      </c>
      <c r="G439" s="33"/>
      <c r="H439" s="24">
        <v>6417890</v>
      </c>
      <c r="I439" s="24">
        <v>6674605.5999999996</v>
      </c>
      <c r="J439" s="24">
        <v>6941589.8200000003</v>
      </c>
    </row>
    <row r="440" spans="1:10" x14ac:dyDescent="0.2">
      <c r="A440" s="1" t="s">
        <v>195</v>
      </c>
      <c r="B440" s="33" t="s">
        <v>75</v>
      </c>
      <c r="C440" s="33" t="s">
        <v>103</v>
      </c>
      <c r="D440" s="33" t="s">
        <v>85</v>
      </c>
      <c r="E440" s="33" t="s">
        <v>387</v>
      </c>
      <c r="F440" s="33" t="s">
        <v>194</v>
      </c>
      <c r="G440" s="33"/>
      <c r="H440" s="24">
        <v>1133545.6399999999</v>
      </c>
      <c r="I440" s="24">
        <v>770000</v>
      </c>
      <c r="J440" s="24">
        <v>770000</v>
      </c>
    </row>
    <row r="441" spans="1:10" x14ac:dyDescent="0.2">
      <c r="A441" s="1" t="s">
        <v>457</v>
      </c>
      <c r="B441" s="33" t="s">
        <v>75</v>
      </c>
      <c r="C441" s="33" t="s">
        <v>103</v>
      </c>
      <c r="D441" s="33" t="s">
        <v>85</v>
      </c>
      <c r="E441" s="33" t="s">
        <v>387</v>
      </c>
      <c r="F441" s="33" t="s">
        <v>94</v>
      </c>
      <c r="G441" s="33"/>
      <c r="H441" s="24">
        <v>1428355.04</v>
      </c>
      <c r="I441" s="24">
        <v>1075408</v>
      </c>
      <c r="J441" s="24">
        <v>1070424.32</v>
      </c>
    </row>
    <row r="442" spans="1:10" x14ac:dyDescent="0.2">
      <c r="A442" s="47" t="s">
        <v>478</v>
      </c>
      <c r="B442" s="33" t="s">
        <v>75</v>
      </c>
      <c r="C442" s="33" t="s">
        <v>103</v>
      </c>
      <c r="D442" s="33" t="s">
        <v>85</v>
      </c>
      <c r="E442" s="33" t="s">
        <v>387</v>
      </c>
      <c r="F442" s="34" t="s">
        <v>477</v>
      </c>
      <c r="G442" s="33"/>
      <c r="H442" s="24">
        <v>119932.38</v>
      </c>
      <c r="I442" s="24">
        <v>124592</v>
      </c>
      <c r="J442" s="24">
        <v>129575.67999999999</v>
      </c>
    </row>
    <row r="443" spans="1:10" x14ac:dyDescent="0.2">
      <c r="A443" s="1" t="s">
        <v>97</v>
      </c>
      <c r="B443" s="33" t="s">
        <v>75</v>
      </c>
      <c r="C443" s="33" t="s">
        <v>103</v>
      </c>
      <c r="D443" s="33" t="s">
        <v>85</v>
      </c>
      <c r="E443" s="33" t="s">
        <v>387</v>
      </c>
      <c r="F443" s="33" t="s">
        <v>95</v>
      </c>
      <c r="G443" s="33"/>
      <c r="H443" s="24">
        <v>26507.65</v>
      </c>
      <c r="I443" s="24">
        <v>23920</v>
      </c>
      <c r="J443" s="24">
        <v>24876.799999999999</v>
      </c>
    </row>
    <row r="444" spans="1:10" x14ac:dyDescent="0.2">
      <c r="A444" s="18" t="s">
        <v>326</v>
      </c>
      <c r="B444" s="33" t="s">
        <v>75</v>
      </c>
      <c r="C444" s="33" t="s">
        <v>103</v>
      </c>
      <c r="D444" s="33" t="s">
        <v>85</v>
      </c>
      <c r="E444" s="33" t="s">
        <v>387</v>
      </c>
      <c r="F444" s="33" t="s">
        <v>96</v>
      </c>
      <c r="G444" s="33"/>
      <c r="H444" s="24">
        <v>4786.71</v>
      </c>
      <c r="I444" s="24">
        <v>5200</v>
      </c>
      <c r="J444" s="24">
        <v>5408</v>
      </c>
    </row>
    <row r="445" spans="1:10" x14ac:dyDescent="0.2">
      <c r="A445" s="9" t="s">
        <v>694</v>
      </c>
      <c r="B445" s="33" t="s">
        <v>75</v>
      </c>
      <c r="C445" s="33" t="s">
        <v>103</v>
      </c>
      <c r="D445" s="33" t="s">
        <v>85</v>
      </c>
      <c r="E445" s="33" t="s">
        <v>387</v>
      </c>
      <c r="F445" s="33" t="s">
        <v>691</v>
      </c>
      <c r="G445" s="33"/>
      <c r="H445" s="24">
        <v>941.6</v>
      </c>
      <c r="I445" s="24">
        <v>0</v>
      </c>
      <c r="J445" s="24">
        <v>0</v>
      </c>
    </row>
    <row r="446" spans="1:10" ht="22.5" x14ac:dyDescent="0.2">
      <c r="A446" s="1" t="s">
        <v>502</v>
      </c>
      <c r="B446" s="33" t="s">
        <v>75</v>
      </c>
      <c r="C446" s="33" t="s">
        <v>103</v>
      </c>
      <c r="D446" s="33" t="s">
        <v>85</v>
      </c>
      <c r="E446" s="33" t="s">
        <v>119</v>
      </c>
      <c r="F446" s="33"/>
      <c r="G446" s="33"/>
      <c r="H446" s="24">
        <f>H448+H447</f>
        <v>880000</v>
      </c>
      <c r="I446" s="24">
        <f t="shared" ref="I446:J446" si="53">I448+I447</f>
        <v>500000</v>
      </c>
      <c r="J446" s="24">
        <f t="shared" si="53"/>
        <v>500000</v>
      </c>
    </row>
    <row r="447" spans="1:10" x14ac:dyDescent="0.2">
      <c r="A447" s="1" t="s">
        <v>195</v>
      </c>
      <c r="B447" s="33" t="s">
        <v>75</v>
      </c>
      <c r="C447" s="33" t="s">
        <v>103</v>
      </c>
      <c r="D447" s="33" t="s">
        <v>85</v>
      </c>
      <c r="E447" s="33" t="s">
        <v>119</v>
      </c>
      <c r="F447" s="33" t="s">
        <v>194</v>
      </c>
      <c r="G447" s="33"/>
      <c r="H447" s="24">
        <v>20000</v>
      </c>
      <c r="I447" s="24">
        <v>0</v>
      </c>
      <c r="J447" s="24">
        <v>0</v>
      </c>
    </row>
    <row r="448" spans="1:10" x14ac:dyDescent="0.2">
      <c r="A448" s="1" t="s">
        <v>457</v>
      </c>
      <c r="B448" s="33" t="s">
        <v>75</v>
      </c>
      <c r="C448" s="33" t="s">
        <v>103</v>
      </c>
      <c r="D448" s="33" t="s">
        <v>85</v>
      </c>
      <c r="E448" s="33" t="s">
        <v>119</v>
      </c>
      <c r="F448" s="33" t="s">
        <v>94</v>
      </c>
      <c r="G448" s="33"/>
      <c r="H448" s="24">
        <v>860000</v>
      </c>
      <c r="I448" s="24">
        <v>500000</v>
      </c>
      <c r="J448" s="24">
        <v>500000</v>
      </c>
    </row>
    <row r="449" spans="1:10" x14ac:dyDescent="0.2">
      <c r="A449" s="18" t="s">
        <v>294</v>
      </c>
      <c r="B449" s="33" t="s">
        <v>75</v>
      </c>
      <c r="C449" s="33" t="s">
        <v>103</v>
      </c>
      <c r="D449" s="33" t="s">
        <v>85</v>
      </c>
      <c r="E449" s="33" t="s">
        <v>304</v>
      </c>
      <c r="F449" s="33"/>
      <c r="G449" s="33"/>
      <c r="H449" s="24">
        <f>H450</f>
        <v>1996838.24</v>
      </c>
      <c r="I449" s="24">
        <f>I450</f>
        <v>2034376</v>
      </c>
      <c r="J449" s="24">
        <f>J450</f>
        <v>2115731.04</v>
      </c>
    </row>
    <row r="450" spans="1:10" ht="22.5" x14ac:dyDescent="0.2">
      <c r="A450" s="1" t="s">
        <v>503</v>
      </c>
      <c r="B450" s="33" t="s">
        <v>75</v>
      </c>
      <c r="C450" s="33" t="s">
        <v>103</v>
      </c>
      <c r="D450" s="33" t="s">
        <v>85</v>
      </c>
      <c r="E450" s="33" t="s">
        <v>388</v>
      </c>
      <c r="F450" s="33"/>
      <c r="G450" s="33"/>
      <c r="H450" s="24">
        <f>SUM(H451:H456)</f>
        <v>1996838.24</v>
      </c>
      <c r="I450" s="24">
        <f>SUM(I451:I456)</f>
        <v>2034376</v>
      </c>
      <c r="J450" s="24">
        <f>SUM(J451:J456)</f>
        <v>2115731.04</v>
      </c>
    </row>
    <row r="451" spans="1:10" x14ac:dyDescent="0.2">
      <c r="A451" s="9" t="s">
        <v>450</v>
      </c>
      <c r="B451" s="33" t="s">
        <v>75</v>
      </c>
      <c r="C451" s="34" t="s">
        <v>103</v>
      </c>
      <c r="D451" s="34" t="s">
        <v>85</v>
      </c>
      <c r="E451" s="34" t="s">
        <v>388</v>
      </c>
      <c r="F451" s="33" t="s">
        <v>180</v>
      </c>
      <c r="G451" s="33"/>
      <c r="H451" s="24">
        <v>1266400</v>
      </c>
      <c r="I451" s="24">
        <v>1317056</v>
      </c>
      <c r="J451" s="24">
        <v>1369738.24</v>
      </c>
    </row>
    <row r="452" spans="1:10" x14ac:dyDescent="0.2">
      <c r="A452" s="9" t="s">
        <v>182</v>
      </c>
      <c r="B452" s="33" t="s">
        <v>75</v>
      </c>
      <c r="C452" s="34" t="s">
        <v>103</v>
      </c>
      <c r="D452" s="34" t="s">
        <v>85</v>
      </c>
      <c r="E452" s="34" t="s">
        <v>388</v>
      </c>
      <c r="F452" s="33" t="s">
        <v>181</v>
      </c>
      <c r="G452" s="33"/>
      <c r="H452" s="24">
        <v>500</v>
      </c>
      <c r="I452" s="24">
        <v>500</v>
      </c>
      <c r="J452" s="24">
        <v>500</v>
      </c>
    </row>
    <row r="453" spans="1:10" ht="22.5" x14ac:dyDescent="0.2">
      <c r="A453" s="9" t="s">
        <v>451</v>
      </c>
      <c r="B453" s="33" t="s">
        <v>75</v>
      </c>
      <c r="C453" s="34" t="s">
        <v>103</v>
      </c>
      <c r="D453" s="34" t="s">
        <v>85</v>
      </c>
      <c r="E453" s="34" t="s">
        <v>388</v>
      </c>
      <c r="F453" s="33" t="s">
        <v>449</v>
      </c>
      <c r="G453" s="33"/>
      <c r="H453" s="24">
        <v>382450</v>
      </c>
      <c r="I453" s="24">
        <v>397748</v>
      </c>
      <c r="J453" s="24">
        <v>413657.92</v>
      </c>
    </row>
    <row r="454" spans="1:10" x14ac:dyDescent="0.2">
      <c r="A454" s="1" t="s">
        <v>195</v>
      </c>
      <c r="B454" s="33" t="s">
        <v>75</v>
      </c>
      <c r="C454" s="34" t="s">
        <v>103</v>
      </c>
      <c r="D454" s="34" t="s">
        <v>85</v>
      </c>
      <c r="E454" s="34" t="s">
        <v>388</v>
      </c>
      <c r="F454" s="33" t="s">
        <v>194</v>
      </c>
      <c r="G454" s="33"/>
      <c r="H454" s="24">
        <v>152487.21</v>
      </c>
      <c r="I454" s="24">
        <v>116272</v>
      </c>
      <c r="J454" s="24">
        <v>120922.88</v>
      </c>
    </row>
    <row r="455" spans="1:10" x14ac:dyDescent="0.2">
      <c r="A455" s="1" t="s">
        <v>457</v>
      </c>
      <c r="B455" s="33" t="s">
        <v>75</v>
      </c>
      <c r="C455" s="34" t="s">
        <v>103</v>
      </c>
      <c r="D455" s="34" t="s">
        <v>85</v>
      </c>
      <c r="E455" s="34" t="s">
        <v>388</v>
      </c>
      <c r="F455" s="33" t="s">
        <v>94</v>
      </c>
      <c r="G455" s="33"/>
      <c r="H455" s="24">
        <v>195000</v>
      </c>
      <c r="I455" s="24">
        <v>202800</v>
      </c>
      <c r="J455" s="24">
        <v>210912</v>
      </c>
    </row>
    <row r="456" spans="1:10" x14ac:dyDescent="0.2">
      <c r="A456" s="9" t="s">
        <v>694</v>
      </c>
      <c r="B456" s="33" t="s">
        <v>75</v>
      </c>
      <c r="C456" s="34" t="s">
        <v>103</v>
      </c>
      <c r="D456" s="34" t="s">
        <v>85</v>
      </c>
      <c r="E456" s="34" t="s">
        <v>388</v>
      </c>
      <c r="F456" s="33" t="s">
        <v>691</v>
      </c>
      <c r="G456" s="33"/>
      <c r="H456" s="24">
        <v>1.03</v>
      </c>
      <c r="I456" s="24">
        <v>0</v>
      </c>
      <c r="J456" s="24">
        <v>0</v>
      </c>
    </row>
    <row r="457" spans="1:10" ht="22.5" x14ac:dyDescent="0.2">
      <c r="A457" s="18" t="s">
        <v>272</v>
      </c>
      <c r="B457" s="33" t="s">
        <v>75</v>
      </c>
      <c r="C457" s="34" t="s">
        <v>103</v>
      </c>
      <c r="D457" s="34" t="s">
        <v>85</v>
      </c>
      <c r="E457" s="34" t="s">
        <v>305</v>
      </c>
      <c r="F457" s="33"/>
      <c r="G457" s="33"/>
      <c r="H457" s="24">
        <f>H489+H465+H463+H460+H458+H499+H468+H474+H480+H486+H470+H472+H483+H477</f>
        <v>21976350.640000001</v>
      </c>
      <c r="I457" s="24">
        <f t="shared" ref="I457:J457" si="54">I489+I465+I463+I460+I458+I499+I468+I474+I480+I486+I470+I472</f>
        <v>66633500</v>
      </c>
      <c r="J457" s="24">
        <f t="shared" si="54"/>
        <v>7555900</v>
      </c>
    </row>
    <row r="458" spans="1:10" ht="22.5" x14ac:dyDescent="0.2">
      <c r="A458" s="45" t="s">
        <v>559</v>
      </c>
      <c r="B458" s="33" t="s">
        <v>75</v>
      </c>
      <c r="C458" s="34" t="s">
        <v>103</v>
      </c>
      <c r="D458" s="34" t="s">
        <v>85</v>
      </c>
      <c r="E458" s="34" t="s">
        <v>558</v>
      </c>
      <c r="F458" s="33"/>
      <c r="G458" s="33"/>
      <c r="H458" s="24">
        <f>H459</f>
        <v>3683925.66</v>
      </c>
      <c r="I458" s="24">
        <f t="shared" ref="I458:J458" si="55">I459</f>
        <v>0</v>
      </c>
      <c r="J458" s="24">
        <f t="shared" si="55"/>
        <v>0</v>
      </c>
    </row>
    <row r="459" spans="1:10" x14ac:dyDescent="0.2">
      <c r="A459" s="19" t="s">
        <v>168</v>
      </c>
      <c r="B459" s="33" t="s">
        <v>75</v>
      </c>
      <c r="C459" s="34" t="s">
        <v>103</v>
      </c>
      <c r="D459" s="34" t="s">
        <v>85</v>
      </c>
      <c r="E459" s="34" t="s">
        <v>558</v>
      </c>
      <c r="F459" s="33" t="s">
        <v>166</v>
      </c>
      <c r="G459" s="33"/>
      <c r="H459" s="24">
        <v>3683925.66</v>
      </c>
      <c r="I459" s="24">
        <v>0</v>
      </c>
      <c r="J459" s="24">
        <v>0</v>
      </c>
    </row>
    <row r="460" spans="1:10" ht="33.75" x14ac:dyDescent="0.2">
      <c r="A460" s="74" t="s">
        <v>701</v>
      </c>
      <c r="B460" s="33" t="s">
        <v>75</v>
      </c>
      <c r="C460" s="34" t="s">
        <v>103</v>
      </c>
      <c r="D460" s="34" t="s">
        <v>85</v>
      </c>
      <c r="E460" s="34" t="s">
        <v>563</v>
      </c>
      <c r="F460" s="33"/>
      <c r="G460" s="33"/>
      <c r="H460" s="24">
        <f>H461+H462</f>
        <v>200000</v>
      </c>
      <c r="I460" s="24">
        <f>I461+I462</f>
        <v>0</v>
      </c>
      <c r="J460" s="24">
        <f>J461+J462</f>
        <v>0</v>
      </c>
    </row>
    <row r="461" spans="1:10" x14ac:dyDescent="0.2">
      <c r="A461" s="1" t="s">
        <v>195</v>
      </c>
      <c r="B461" s="33" t="s">
        <v>75</v>
      </c>
      <c r="C461" s="34" t="s">
        <v>103</v>
      </c>
      <c r="D461" s="34" t="s">
        <v>85</v>
      </c>
      <c r="E461" s="34" t="s">
        <v>563</v>
      </c>
      <c r="F461" s="33" t="s">
        <v>194</v>
      </c>
      <c r="G461" s="40"/>
      <c r="H461" s="24">
        <v>140000</v>
      </c>
      <c r="I461" s="24">
        <v>0</v>
      </c>
      <c r="J461" s="24">
        <v>0</v>
      </c>
    </row>
    <row r="462" spans="1:10" x14ac:dyDescent="0.2">
      <c r="A462" s="1" t="s">
        <v>457</v>
      </c>
      <c r="B462" s="33" t="s">
        <v>75</v>
      </c>
      <c r="C462" s="34" t="s">
        <v>103</v>
      </c>
      <c r="D462" s="34" t="s">
        <v>85</v>
      </c>
      <c r="E462" s="34" t="s">
        <v>563</v>
      </c>
      <c r="F462" s="33" t="s">
        <v>94</v>
      </c>
      <c r="G462" s="40"/>
      <c r="H462" s="24">
        <v>60000</v>
      </c>
      <c r="I462" s="24">
        <v>0</v>
      </c>
      <c r="J462" s="24">
        <v>0</v>
      </c>
    </row>
    <row r="463" spans="1:10" ht="22.5" x14ac:dyDescent="0.2">
      <c r="A463" s="45" t="s">
        <v>562</v>
      </c>
      <c r="B463" s="33" t="s">
        <v>75</v>
      </c>
      <c r="C463" s="34" t="s">
        <v>103</v>
      </c>
      <c r="D463" s="34" t="s">
        <v>85</v>
      </c>
      <c r="E463" s="34" t="s">
        <v>561</v>
      </c>
      <c r="F463" s="33"/>
      <c r="G463" s="33"/>
      <c r="H463" s="24">
        <f>H464</f>
        <v>1578393.52</v>
      </c>
      <c r="I463" s="24">
        <f>I464</f>
        <v>0</v>
      </c>
      <c r="J463" s="24">
        <f>J464</f>
        <v>0</v>
      </c>
    </row>
    <row r="464" spans="1:10" x14ac:dyDescent="0.2">
      <c r="A464" s="1" t="s">
        <v>457</v>
      </c>
      <c r="B464" s="33" t="s">
        <v>75</v>
      </c>
      <c r="C464" s="34" t="s">
        <v>103</v>
      </c>
      <c r="D464" s="34" t="s">
        <v>85</v>
      </c>
      <c r="E464" s="34" t="s">
        <v>561</v>
      </c>
      <c r="F464" s="33" t="s">
        <v>94</v>
      </c>
      <c r="G464" s="33"/>
      <c r="H464" s="24">
        <v>1578393.52</v>
      </c>
      <c r="I464" s="24">
        <v>0</v>
      </c>
      <c r="J464" s="24">
        <v>0</v>
      </c>
    </row>
    <row r="465" spans="1:31" ht="33.75" x14ac:dyDescent="0.2">
      <c r="A465" s="9" t="s">
        <v>620</v>
      </c>
      <c r="B465" s="33" t="s">
        <v>75</v>
      </c>
      <c r="C465" s="34" t="s">
        <v>103</v>
      </c>
      <c r="D465" s="34" t="s">
        <v>85</v>
      </c>
      <c r="E465" s="38" t="s">
        <v>573</v>
      </c>
      <c r="F465" s="33"/>
      <c r="G465" s="33"/>
      <c r="H465" s="24">
        <f>H466+H467</f>
        <v>0</v>
      </c>
      <c r="I465" s="24">
        <f>I466+I467</f>
        <v>7585500</v>
      </c>
      <c r="J465" s="24">
        <f>J466+J467</f>
        <v>7555900</v>
      </c>
    </row>
    <row r="466" spans="1:31" x14ac:dyDescent="0.2">
      <c r="A466" s="19" t="s">
        <v>168</v>
      </c>
      <c r="B466" s="33" t="s">
        <v>75</v>
      </c>
      <c r="C466" s="34" t="s">
        <v>103</v>
      </c>
      <c r="D466" s="34" t="s">
        <v>85</v>
      </c>
      <c r="E466" s="38" t="s">
        <v>573</v>
      </c>
      <c r="F466" s="33" t="s">
        <v>166</v>
      </c>
      <c r="G466" s="33"/>
      <c r="H466" s="24">
        <v>0</v>
      </c>
      <c r="I466" s="24">
        <v>361200</v>
      </c>
      <c r="J466" s="24">
        <v>361200</v>
      </c>
    </row>
    <row r="467" spans="1:31" x14ac:dyDescent="0.2">
      <c r="A467" s="19" t="s">
        <v>168</v>
      </c>
      <c r="B467" s="33" t="s">
        <v>75</v>
      </c>
      <c r="C467" s="34" t="s">
        <v>103</v>
      </c>
      <c r="D467" s="34" t="s">
        <v>85</v>
      </c>
      <c r="E467" s="38" t="s">
        <v>573</v>
      </c>
      <c r="F467" s="33" t="s">
        <v>166</v>
      </c>
      <c r="G467" s="33" t="s">
        <v>220</v>
      </c>
      <c r="H467" s="25">
        <v>0</v>
      </c>
      <c r="I467" s="24">
        <v>7224300</v>
      </c>
      <c r="J467" s="24">
        <v>7194700</v>
      </c>
    </row>
    <row r="468" spans="1:31" ht="33.75" x14ac:dyDescent="0.2">
      <c r="A468" s="19" t="s">
        <v>742</v>
      </c>
      <c r="B468" s="33" t="s">
        <v>75</v>
      </c>
      <c r="C468" s="34" t="s">
        <v>103</v>
      </c>
      <c r="D468" s="34" t="s">
        <v>85</v>
      </c>
      <c r="E468" s="38" t="s">
        <v>740</v>
      </c>
      <c r="F468" s="33"/>
      <c r="G468" s="33"/>
      <c r="H468" s="25">
        <f>H469</f>
        <v>407792.33</v>
      </c>
      <c r="I468" s="25">
        <f>I469</f>
        <v>0</v>
      </c>
      <c r="J468" s="25">
        <f>J469</f>
        <v>0</v>
      </c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</row>
    <row r="469" spans="1:31" x14ac:dyDescent="0.2">
      <c r="A469" s="1" t="s">
        <v>457</v>
      </c>
      <c r="B469" s="33" t="s">
        <v>75</v>
      </c>
      <c r="C469" s="34" t="s">
        <v>103</v>
      </c>
      <c r="D469" s="34" t="s">
        <v>85</v>
      </c>
      <c r="E469" s="38" t="s">
        <v>740</v>
      </c>
      <c r="F469" s="33" t="s">
        <v>94</v>
      </c>
      <c r="G469" s="33"/>
      <c r="H469" s="25">
        <v>407792.33</v>
      </c>
      <c r="I469" s="24">
        <v>0</v>
      </c>
      <c r="J469" s="24">
        <v>0</v>
      </c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</row>
    <row r="470" spans="1:31" ht="22.5" x14ac:dyDescent="0.2">
      <c r="A470" s="90" t="s">
        <v>792</v>
      </c>
      <c r="B470" s="33" t="s">
        <v>75</v>
      </c>
      <c r="C470" s="34" t="s">
        <v>103</v>
      </c>
      <c r="D470" s="34" t="s">
        <v>85</v>
      </c>
      <c r="E470" s="38" t="s">
        <v>790</v>
      </c>
      <c r="F470" s="33"/>
      <c r="G470" s="33"/>
      <c r="H470" s="25">
        <f>H471</f>
        <v>108571.6</v>
      </c>
      <c r="I470" s="25">
        <f t="shared" ref="I470:J470" si="56">I471</f>
        <v>0</v>
      </c>
      <c r="J470" s="25">
        <f t="shared" si="56"/>
        <v>0</v>
      </c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</row>
    <row r="471" spans="1:31" x14ac:dyDescent="0.2">
      <c r="A471" s="19" t="s">
        <v>168</v>
      </c>
      <c r="B471" s="33" t="s">
        <v>75</v>
      </c>
      <c r="C471" s="34" t="s">
        <v>103</v>
      </c>
      <c r="D471" s="34" t="s">
        <v>85</v>
      </c>
      <c r="E471" s="38" t="s">
        <v>790</v>
      </c>
      <c r="F471" s="33" t="s">
        <v>166</v>
      </c>
      <c r="G471" s="33"/>
      <c r="H471" s="25">
        <v>108571.6</v>
      </c>
      <c r="I471" s="24">
        <v>0</v>
      </c>
      <c r="J471" s="24">
        <v>0</v>
      </c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</row>
    <row r="472" spans="1:31" ht="33.75" x14ac:dyDescent="0.2">
      <c r="A472" s="90" t="s">
        <v>793</v>
      </c>
      <c r="B472" s="33" t="s">
        <v>75</v>
      </c>
      <c r="C472" s="34" t="s">
        <v>103</v>
      </c>
      <c r="D472" s="34" t="s">
        <v>85</v>
      </c>
      <c r="E472" s="38" t="s">
        <v>791</v>
      </c>
      <c r="F472" s="33"/>
      <c r="G472" s="33"/>
      <c r="H472" s="25">
        <f>H473</f>
        <v>388361.77</v>
      </c>
      <c r="I472" s="25">
        <f t="shared" ref="I472:J472" si="57">I473</f>
        <v>0</v>
      </c>
      <c r="J472" s="25">
        <f t="shared" si="57"/>
        <v>0</v>
      </c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</row>
    <row r="473" spans="1:31" x14ac:dyDescent="0.2">
      <c r="A473" s="1" t="s">
        <v>457</v>
      </c>
      <c r="B473" s="33" t="s">
        <v>75</v>
      </c>
      <c r="C473" s="34" t="s">
        <v>103</v>
      </c>
      <c r="D473" s="34" t="s">
        <v>85</v>
      </c>
      <c r="E473" s="38" t="s">
        <v>791</v>
      </c>
      <c r="F473" s="33" t="s">
        <v>94</v>
      </c>
      <c r="G473" s="33"/>
      <c r="H473" s="25">
        <v>388361.77</v>
      </c>
      <c r="I473" s="24">
        <v>0</v>
      </c>
      <c r="J473" s="24">
        <v>0</v>
      </c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</row>
    <row r="474" spans="1:31" ht="22.5" x14ac:dyDescent="0.2">
      <c r="A474" s="19" t="s">
        <v>743</v>
      </c>
      <c r="B474" s="33" t="s">
        <v>75</v>
      </c>
      <c r="C474" s="34" t="s">
        <v>103</v>
      </c>
      <c r="D474" s="34" t="s">
        <v>85</v>
      </c>
      <c r="E474" s="38" t="s">
        <v>739</v>
      </c>
      <c r="F474" s="33"/>
      <c r="G474" s="33"/>
      <c r="H474" s="25">
        <f>H475+H476</f>
        <v>1675765.3800000001</v>
      </c>
      <c r="I474" s="25">
        <f>I475+I476</f>
        <v>0</v>
      </c>
      <c r="J474" s="25">
        <f>J475+J476</f>
        <v>0</v>
      </c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</row>
    <row r="475" spans="1:31" x14ac:dyDescent="0.2">
      <c r="A475" s="1" t="s">
        <v>457</v>
      </c>
      <c r="B475" s="33" t="s">
        <v>75</v>
      </c>
      <c r="C475" s="34" t="s">
        <v>103</v>
      </c>
      <c r="D475" s="34" t="s">
        <v>85</v>
      </c>
      <c r="E475" s="38" t="s">
        <v>739</v>
      </c>
      <c r="F475" s="33" t="s">
        <v>94</v>
      </c>
      <c r="G475" s="33"/>
      <c r="H475" s="25">
        <v>123839.06</v>
      </c>
      <c r="I475" s="24">
        <v>0</v>
      </c>
      <c r="J475" s="24">
        <v>0</v>
      </c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</row>
    <row r="476" spans="1:31" x14ac:dyDescent="0.2">
      <c r="A476" s="1" t="s">
        <v>457</v>
      </c>
      <c r="B476" s="33" t="s">
        <v>75</v>
      </c>
      <c r="C476" s="34" t="s">
        <v>103</v>
      </c>
      <c r="D476" s="34" t="s">
        <v>85</v>
      </c>
      <c r="E476" s="38" t="s">
        <v>739</v>
      </c>
      <c r="F476" s="33" t="s">
        <v>94</v>
      </c>
      <c r="G476" s="33" t="s">
        <v>220</v>
      </c>
      <c r="H476" s="25">
        <v>1551926.32</v>
      </c>
      <c r="I476" s="24">
        <v>0</v>
      </c>
      <c r="J476" s="24">
        <v>0</v>
      </c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</row>
    <row r="477" spans="1:31" ht="22.5" x14ac:dyDescent="0.2">
      <c r="A477" s="18" t="s">
        <v>753</v>
      </c>
      <c r="B477" s="33" t="s">
        <v>75</v>
      </c>
      <c r="C477" s="34" t="s">
        <v>103</v>
      </c>
      <c r="D477" s="34" t="s">
        <v>85</v>
      </c>
      <c r="E477" s="38" t="s">
        <v>750</v>
      </c>
      <c r="F477" s="33"/>
      <c r="G477" s="33"/>
      <c r="H477" s="25">
        <f>H478+H479</f>
        <v>2842735</v>
      </c>
      <c r="I477" s="25">
        <f t="shared" ref="I477:J477" si="58">I478+I479</f>
        <v>0</v>
      </c>
      <c r="J477" s="25">
        <f t="shared" si="58"/>
        <v>0</v>
      </c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</row>
    <row r="478" spans="1:31" x14ac:dyDescent="0.2">
      <c r="A478" s="19" t="s">
        <v>168</v>
      </c>
      <c r="B478" s="33" t="s">
        <v>75</v>
      </c>
      <c r="C478" s="34" t="s">
        <v>103</v>
      </c>
      <c r="D478" s="34" t="s">
        <v>85</v>
      </c>
      <c r="E478" s="38" t="s">
        <v>750</v>
      </c>
      <c r="F478" s="33" t="s">
        <v>166</v>
      </c>
      <c r="G478" s="33"/>
      <c r="H478" s="25">
        <v>210078.12</v>
      </c>
      <c r="I478" s="24">
        <v>0</v>
      </c>
      <c r="J478" s="24">
        <v>0</v>
      </c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</row>
    <row r="479" spans="1:31" x14ac:dyDescent="0.2">
      <c r="A479" s="19" t="s">
        <v>168</v>
      </c>
      <c r="B479" s="33" t="s">
        <v>75</v>
      </c>
      <c r="C479" s="34" t="s">
        <v>103</v>
      </c>
      <c r="D479" s="34" t="s">
        <v>85</v>
      </c>
      <c r="E479" s="38" t="s">
        <v>750</v>
      </c>
      <c r="F479" s="33" t="s">
        <v>166</v>
      </c>
      <c r="G479" s="33" t="s">
        <v>220</v>
      </c>
      <c r="H479" s="25">
        <v>2632656.88</v>
      </c>
      <c r="I479" s="24">
        <v>0</v>
      </c>
      <c r="J479" s="24">
        <v>0</v>
      </c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</row>
    <row r="480" spans="1:31" ht="22.5" x14ac:dyDescent="0.2">
      <c r="A480" s="19" t="s">
        <v>745</v>
      </c>
      <c r="B480" s="33" t="s">
        <v>75</v>
      </c>
      <c r="C480" s="34" t="s">
        <v>103</v>
      </c>
      <c r="D480" s="34" t="s">
        <v>85</v>
      </c>
      <c r="E480" s="38" t="s">
        <v>744</v>
      </c>
      <c r="F480" s="33"/>
      <c r="G480" s="33"/>
      <c r="H480" s="25">
        <f>H481+H482</f>
        <v>1188000</v>
      </c>
      <c r="I480" s="25">
        <f>I481+I482</f>
        <v>0</v>
      </c>
      <c r="J480" s="25">
        <f>J481+J482</f>
        <v>0</v>
      </c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</row>
    <row r="481" spans="1:31" x14ac:dyDescent="0.2">
      <c r="A481" s="1" t="s">
        <v>457</v>
      </c>
      <c r="B481" s="33" t="s">
        <v>75</v>
      </c>
      <c r="C481" s="34" t="s">
        <v>103</v>
      </c>
      <c r="D481" s="34" t="s">
        <v>85</v>
      </c>
      <c r="E481" s="38" t="s">
        <v>744</v>
      </c>
      <c r="F481" s="33" t="s">
        <v>94</v>
      </c>
      <c r="G481" s="33"/>
      <c r="H481" s="25">
        <v>87793.2</v>
      </c>
      <c r="I481" s="24">
        <v>0</v>
      </c>
      <c r="J481" s="24">
        <v>0</v>
      </c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</row>
    <row r="482" spans="1:31" x14ac:dyDescent="0.2">
      <c r="A482" s="1" t="s">
        <v>457</v>
      </c>
      <c r="B482" s="33" t="s">
        <v>75</v>
      </c>
      <c r="C482" s="34" t="s">
        <v>103</v>
      </c>
      <c r="D482" s="34" t="s">
        <v>85</v>
      </c>
      <c r="E482" s="38" t="s">
        <v>744</v>
      </c>
      <c r="F482" s="33" t="s">
        <v>94</v>
      </c>
      <c r="G482" s="33" t="s">
        <v>220</v>
      </c>
      <c r="H482" s="25">
        <v>1100206.8</v>
      </c>
      <c r="I482" s="24">
        <v>0</v>
      </c>
      <c r="J482" s="24">
        <v>0</v>
      </c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</row>
    <row r="483" spans="1:31" ht="33.75" x14ac:dyDescent="0.2">
      <c r="A483" s="18" t="s">
        <v>752</v>
      </c>
      <c r="B483" s="33" t="s">
        <v>75</v>
      </c>
      <c r="C483" s="34" t="s">
        <v>103</v>
      </c>
      <c r="D483" s="34" t="s">
        <v>85</v>
      </c>
      <c r="E483" s="38" t="s">
        <v>751</v>
      </c>
      <c r="F483" s="33"/>
      <c r="G483" s="33"/>
      <c r="H483" s="25">
        <f>H484+H485</f>
        <v>4097209.2300000004</v>
      </c>
      <c r="I483" s="25">
        <f t="shared" ref="I483:J483" si="59">I484+I485</f>
        <v>0</v>
      </c>
      <c r="J483" s="25">
        <f t="shared" si="59"/>
        <v>0</v>
      </c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</row>
    <row r="484" spans="1:31" x14ac:dyDescent="0.2">
      <c r="A484" s="19" t="s">
        <v>168</v>
      </c>
      <c r="B484" s="33" t="s">
        <v>75</v>
      </c>
      <c r="C484" s="34" t="s">
        <v>103</v>
      </c>
      <c r="D484" s="34" t="s">
        <v>85</v>
      </c>
      <c r="E484" s="38" t="s">
        <v>751</v>
      </c>
      <c r="F484" s="33" t="s">
        <v>166</v>
      </c>
      <c r="G484" s="33"/>
      <c r="H484" s="25">
        <v>302783.76</v>
      </c>
      <c r="I484" s="24">
        <v>0</v>
      </c>
      <c r="J484" s="24">
        <v>0</v>
      </c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</row>
    <row r="485" spans="1:31" x14ac:dyDescent="0.2">
      <c r="A485" s="19" t="s">
        <v>168</v>
      </c>
      <c r="B485" s="33" t="s">
        <v>75</v>
      </c>
      <c r="C485" s="34" t="s">
        <v>103</v>
      </c>
      <c r="D485" s="34" t="s">
        <v>85</v>
      </c>
      <c r="E485" s="38" t="s">
        <v>751</v>
      </c>
      <c r="F485" s="33" t="s">
        <v>166</v>
      </c>
      <c r="G485" s="33" t="s">
        <v>220</v>
      </c>
      <c r="H485" s="25">
        <v>3794425.47</v>
      </c>
      <c r="I485" s="24">
        <v>0</v>
      </c>
      <c r="J485" s="24">
        <v>0</v>
      </c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</row>
    <row r="486" spans="1:31" x14ac:dyDescent="0.2">
      <c r="A486" s="1" t="s">
        <v>749</v>
      </c>
      <c r="B486" s="33" t="s">
        <v>75</v>
      </c>
      <c r="C486" s="34" t="s">
        <v>103</v>
      </c>
      <c r="D486" s="34" t="s">
        <v>85</v>
      </c>
      <c r="E486" s="38" t="s">
        <v>747</v>
      </c>
      <c r="F486" s="33"/>
      <c r="G486" s="33"/>
      <c r="H486" s="25">
        <f t="shared" ref="H486:J487" si="60">H487</f>
        <v>16926.150000000001</v>
      </c>
      <c r="I486" s="25">
        <f t="shared" si="60"/>
        <v>0</v>
      </c>
      <c r="J486" s="25">
        <f t="shared" si="60"/>
        <v>0</v>
      </c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</row>
    <row r="487" spans="1:31" ht="33.75" x14ac:dyDescent="0.2">
      <c r="A487" s="1" t="s">
        <v>748</v>
      </c>
      <c r="B487" s="33" t="s">
        <v>75</v>
      </c>
      <c r="C487" s="34" t="s">
        <v>103</v>
      </c>
      <c r="D487" s="34" t="s">
        <v>85</v>
      </c>
      <c r="E487" s="38" t="s">
        <v>746</v>
      </c>
      <c r="F487" s="33"/>
      <c r="G487" s="33"/>
      <c r="H487" s="25">
        <f t="shared" si="60"/>
        <v>16926.150000000001</v>
      </c>
      <c r="I487" s="25">
        <f t="shared" si="60"/>
        <v>0</v>
      </c>
      <c r="J487" s="25">
        <f t="shared" si="60"/>
        <v>0</v>
      </c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</row>
    <row r="488" spans="1:31" x14ac:dyDescent="0.2">
      <c r="A488" s="1" t="s">
        <v>457</v>
      </c>
      <c r="B488" s="33" t="s">
        <v>75</v>
      </c>
      <c r="C488" s="34" t="s">
        <v>103</v>
      </c>
      <c r="D488" s="34" t="s">
        <v>85</v>
      </c>
      <c r="E488" s="38" t="s">
        <v>746</v>
      </c>
      <c r="F488" s="33" t="s">
        <v>94</v>
      </c>
      <c r="G488" s="33"/>
      <c r="H488" s="25">
        <v>16926.150000000001</v>
      </c>
      <c r="I488" s="24">
        <v>0</v>
      </c>
      <c r="J488" s="24">
        <v>0</v>
      </c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</row>
    <row r="489" spans="1:31" x14ac:dyDescent="0.2">
      <c r="A489" s="18" t="s">
        <v>53</v>
      </c>
      <c r="B489" s="33" t="s">
        <v>75</v>
      </c>
      <c r="C489" s="34" t="s">
        <v>103</v>
      </c>
      <c r="D489" s="34" t="s">
        <v>85</v>
      </c>
      <c r="E489" s="34" t="s">
        <v>223</v>
      </c>
      <c r="F489" s="33"/>
      <c r="G489" s="33"/>
      <c r="H489" s="24">
        <f>H496+H490+H494</f>
        <v>5586670</v>
      </c>
      <c r="I489" s="24">
        <f>I496+I490+I494</f>
        <v>59048000</v>
      </c>
      <c r="J489" s="24">
        <f>J496+J490+J494</f>
        <v>0</v>
      </c>
    </row>
    <row r="490" spans="1:31" ht="33.75" x14ac:dyDescent="0.2">
      <c r="A490" s="20" t="s">
        <v>672</v>
      </c>
      <c r="B490" s="33" t="s">
        <v>75</v>
      </c>
      <c r="C490" s="34" t="s">
        <v>103</v>
      </c>
      <c r="D490" s="34" t="s">
        <v>85</v>
      </c>
      <c r="E490" s="38" t="s">
        <v>547</v>
      </c>
      <c r="F490" s="33"/>
      <c r="G490" s="33"/>
      <c r="H490" s="24">
        <f>H491+H492+H493</f>
        <v>0</v>
      </c>
      <c r="I490" s="24">
        <f>I491+I492+I493</f>
        <v>43161200</v>
      </c>
      <c r="J490" s="24">
        <f>J491+J492+J493</f>
        <v>0</v>
      </c>
    </row>
    <row r="491" spans="1:31" x14ac:dyDescent="0.2">
      <c r="A491" s="19" t="s">
        <v>168</v>
      </c>
      <c r="B491" s="33" t="s">
        <v>75</v>
      </c>
      <c r="C491" s="34" t="s">
        <v>103</v>
      </c>
      <c r="D491" s="34" t="s">
        <v>85</v>
      </c>
      <c r="E491" s="38" t="s">
        <v>547</v>
      </c>
      <c r="F491" s="33" t="s">
        <v>166</v>
      </c>
      <c r="G491" s="33"/>
      <c r="H491" s="24">
        <f>H493</f>
        <v>0</v>
      </c>
      <c r="I491" s="24">
        <v>5628500</v>
      </c>
      <c r="J491" s="24">
        <f>J493</f>
        <v>0</v>
      </c>
    </row>
    <row r="492" spans="1:31" x14ac:dyDescent="0.2">
      <c r="A492" s="19" t="s">
        <v>168</v>
      </c>
      <c r="B492" s="33" t="s">
        <v>75</v>
      </c>
      <c r="C492" s="34" t="s">
        <v>103</v>
      </c>
      <c r="D492" s="34" t="s">
        <v>85</v>
      </c>
      <c r="E492" s="38" t="s">
        <v>547</v>
      </c>
      <c r="F492" s="33" t="s">
        <v>166</v>
      </c>
      <c r="G492" s="33" t="s">
        <v>220</v>
      </c>
      <c r="H492" s="24">
        <v>0</v>
      </c>
      <c r="I492" s="24">
        <v>7881900</v>
      </c>
      <c r="J492" s="24">
        <v>0</v>
      </c>
    </row>
    <row r="493" spans="1:31" x14ac:dyDescent="0.2">
      <c r="A493" s="19" t="s">
        <v>168</v>
      </c>
      <c r="B493" s="33" t="s">
        <v>75</v>
      </c>
      <c r="C493" s="34" t="s">
        <v>103</v>
      </c>
      <c r="D493" s="34" t="s">
        <v>85</v>
      </c>
      <c r="E493" s="38" t="s">
        <v>547</v>
      </c>
      <c r="F493" s="33" t="s">
        <v>166</v>
      </c>
      <c r="G493" s="33" t="s">
        <v>528</v>
      </c>
      <c r="H493" s="24">
        <v>0</v>
      </c>
      <c r="I493" s="24">
        <v>29650800</v>
      </c>
      <c r="J493" s="25">
        <v>0</v>
      </c>
    </row>
    <row r="494" spans="1:31" ht="33.75" x14ac:dyDescent="0.2">
      <c r="A494" s="9" t="s">
        <v>693</v>
      </c>
      <c r="B494" s="33" t="s">
        <v>75</v>
      </c>
      <c r="C494" s="34" t="s">
        <v>103</v>
      </c>
      <c r="D494" s="34" t="s">
        <v>85</v>
      </c>
      <c r="E494" s="38" t="s">
        <v>692</v>
      </c>
      <c r="F494" s="33"/>
      <c r="G494" s="33"/>
      <c r="H494" s="24">
        <f>H495</f>
        <v>0</v>
      </c>
      <c r="I494" s="24">
        <f>I495</f>
        <v>15886800</v>
      </c>
      <c r="J494" s="24">
        <f>J495</f>
        <v>0</v>
      </c>
    </row>
    <row r="495" spans="1:31" x14ac:dyDescent="0.2">
      <c r="A495" s="19" t="s">
        <v>168</v>
      </c>
      <c r="B495" s="33" t="s">
        <v>75</v>
      </c>
      <c r="C495" s="34" t="s">
        <v>103</v>
      </c>
      <c r="D495" s="34" t="s">
        <v>85</v>
      </c>
      <c r="E495" s="38" t="s">
        <v>692</v>
      </c>
      <c r="F495" s="33" t="s">
        <v>166</v>
      </c>
      <c r="G495" s="33" t="s">
        <v>220</v>
      </c>
      <c r="H495" s="24">
        <v>0</v>
      </c>
      <c r="I495" s="24">
        <v>15886800</v>
      </c>
      <c r="J495" s="25">
        <v>0</v>
      </c>
    </row>
    <row r="496" spans="1:31" ht="22.5" x14ac:dyDescent="0.2">
      <c r="A496" s="9" t="s">
        <v>224</v>
      </c>
      <c r="B496" s="33" t="s">
        <v>75</v>
      </c>
      <c r="C496" s="34" t="s">
        <v>103</v>
      </c>
      <c r="D496" s="34" t="s">
        <v>85</v>
      </c>
      <c r="E496" s="38" t="s">
        <v>643</v>
      </c>
      <c r="F496" s="33"/>
      <c r="G496" s="33"/>
      <c r="H496" s="24">
        <f>H497+H498</f>
        <v>5586670</v>
      </c>
      <c r="I496" s="24">
        <f>I497+I498</f>
        <v>0</v>
      </c>
      <c r="J496" s="24">
        <f>J497+J498</f>
        <v>0</v>
      </c>
    </row>
    <row r="497" spans="1:31" x14ac:dyDescent="0.2">
      <c r="A497" s="19" t="s">
        <v>168</v>
      </c>
      <c r="B497" s="33" t="s">
        <v>75</v>
      </c>
      <c r="C497" s="34" t="s">
        <v>103</v>
      </c>
      <c r="D497" s="34" t="s">
        <v>85</v>
      </c>
      <c r="E497" s="38" t="s">
        <v>643</v>
      </c>
      <c r="F497" s="33" t="s">
        <v>166</v>
      </c>
      <c r="G497" s="33"/>
      <c r="H497" s="24">
        <v>841370</v>
      </c>
      <c r="I497" s="25">
        <v>0</v>
      </c>
      <c r="J497" s="24">
        <v>0</v>
      </c>
    </row>
    <row r="498" spans="1:31" x14ac:dyDescent="0.2">
      <c r="A498" s="19" t="s">
        <v>168</v>
      </c>
      <c r="B498" s="33" t="s">
        <v>75</v>
      </c>
      <c r="C498" s="34" t="s">
        <v>103</v>
      </c>
      <c r="D498" s="34" t="s">
        <v>85</v>
      </c>
      <c r="E498" s="38" t="s">
        <v>643</v>
      </c>
      <c r="F498" s="33" t="s">
        <v>166</v>
      </c>
      <c r="G498" s="33" t="s">
        <v>220</v>
      </c>
      <c r="H498" s="24">
        <v>4745300</v>
      </c>
      <c r="I498" s="25">
        <v>0</v>
      </c>
      <c r="J498" s="24">
        <v>0</v>
      </c>
    </row>
    <row r="499" spans="1:31" x14ac:dyDescent="0.2">
      <c r="A499" s="75" t="s">
        <v>721</v>
      </c>
      <c r="B499" s="33" t="s">
        <v>75</v>
      </c>
      <c r="C499" s="33" t="s">
        <v>103</v>
      </c>
      <c r="D499" s="33" t="s">
        <v>85</v>
      </c>
      <c r="E499" s="39" t="s">
        <v>720</v>
      </c>
      <c r="F499" s="75"/>
      <c r="G499" s="75"/>
      <c r="H499" s="76">
        <f t="shared" ref="H499:AE499" si="61">H500+H504</f>
        <v>202000</v>
      </c>
      <c r="I499" s="76">
        <f t="shared" si="61"/>
        <v>0</v>
      </c>
      <c r="J499" s="76">
        <f t="shared" si="61"/>
        <v>0</v>
      </c>
      <c r="K499" s="76">
        <f t="shared" si="61"/>
        <v>0</v>
      </c>
      <c r="L499" s="76">
        <f t="shared" si="61"/>
        <v>0</v>
      </c>
      <c r="M499" s="76">
        <f t="shared" si="61"/>
        <v>0</v>
      </c>
      <c r="N499" s="76">
        <f t="shared" si="61"/>
        <v>0</v>
      </c>
      <c r="O499" s="76">
        <f t="shared" si="61"/>
        <v>0</v>
      </c>
      <c r="P499" s="76">
        <f t="shared" si="61"/>
        <v>0</v>
      </c>
      <c r="Q499" s="76">
        <f t="shared" si="61"/>
        <v>0</v>
      </c>
      <c r="R499" s="76">
        <f t="shared" si="61"/>
        <v>0</v>
      </c>
      <c r="S499" s="76">
        <f t="shared" si="61"/>
        <v>0</v>
      </c>
      <c r="T499" s="76">
        <f t="shared" si="61"/>
        <v>0</v>
      </c>
      <c r="U499" s="76">
        <f t="shared" si="61"/>
        <v>0</v>
      </c>
      <c r="V499" s="76">
        <f t="shared" si="61"/>
        <v>0</v>
      </c>
      <c r="W499" s="76">
        <f t="shared" si="61"/>
        <v>0</v>
      </c>
      <c r="X499" s="76">
        <f t="shared" si="61"/>
        <v>0</v>
      </c>
      <c r="Y499" s="76">
        <f t="shared" si="61"/>
        <v>0</v>
      </c>
      <c r="Z499" s="76">
        <f t="shared" si="61"/>
        <v>0</v>
      </c>
      <c r="AA499" s="76">
        <f t="shared" si="61"/>
        <v>0</v>
      </c>
      <c r="AB499" s="76">
        <f t="shared" si="61"/>
        <v>0</v>
      </c>
      <c r="AC499" s="76">
        <f t="shared" si="61"/>
        <v>0</v>
      </c>
      <c r="AD499" s="76">
        <f t="shared" si="61"/>
        <v>0</v>
      </c>
      <c r="AE499" s="76">
        <f t="shared" si="61"/>
        <v>0</v>
      </c>
    </row>
    <row r="500" spans="1:31" x14ac:dyDescent="0.2">
      <c r="A500" s="18" t="s">
        <v>580</v>
      </c>
      <c r="B500" s="33" t="s">
        <v>75</v>
      </c>
      <c r="C500" s="33" t="s">
        <v>103</v>
      </c>
      <c r="D500" s="33" t="s">
        <v>85</v>
      </c>
      <c r="E500" s="39" t="s">
        <v>719</v>
      </c>
      <c r="F500" s="33"/>
      <c r="G500" s="33"/>
      <c r="H500" s="25">
        <f>H501+H502+H503</f>
        <v>67000</v>
      </c>
      <c r="I500" s="25">
        <f>I501</f>
        <v>0</v>
      </c>
      <c r="J500" s="25">
        <f>J501</f>
        <v>0</v>
      </c>
    </row>
    <row r="501" spans="1:31" x14ac:dyDescent="0.2">
      <c r="A501" s="19" t="s">
        <v>168</v>
      </c>
      <c r="B501" s="33" t="s">
        <v>75</v>
      </c>
      <c r="C501" s="33" t="s">
        <v>103</v>
      </c>
      <c r="D501" s="33" t="s">
        <v>85</v>
      </c>
      <c r="E501" s="39" t="s">
        <v>719</v>
      </c>
      <c r="F501" s="33" t="s">
        <v>166</v>
      </c>
      <c r="G501" s="33"/>
      <c r="H501" s="25">
        <v>5000</v>
      </c>
      <c r="I501" s="25">
        <v>0</v>
      </c>
      <c r="J501" s="25">
        <v>0</v>
      </c>
    </row>
    <row r="502" spans="1:31" x14ac:dyDescent="0.2">
      <c r="A502" s="19" t="s">
        <v>168</v>
      </c>
      <c r="B502" s="33" t="s">
        <v>75</v>
      </c>
      <c r="C502" s="33" t="s">
        <v>103</v>
      </c>
      <c r="D502" s="33" t="s">
        <v>85</v>
      </c>
      <c r="E502" s="39" t="s">
        <v>719</v>
      </c>
      <c r="F502" s="33" t="s">
        <v>166</v>
      </c>
      <c r="G502" s="75">
        <v>100</v>
      </c>
      <c r="H502" s="25">
        <v>12000</v>
      </c>
      <c r="I502" s="25">
        <v>0</v>
      </c>
      <c r="J502" s="25">
        <v>0</v>
      </c>
    </row>
    <row r="503" spans="1:31" x14ac:dyDescent="0.2">
      <c r="A503" s="19" t="s">
        <v>168</v>
      </c>
      <c r="B503" s="33" t="s">
        <v>75</v>
      </c>
      <c r="C503" s="33" t="s">
        <v>103</v>
      </c>
      <c r="D503" s="33" t="s">
        <v>85</v>
      </c>
      <c r="E503" s="39" t="s">
        <v>719</v>
      </c>
      <c r="F503" s="33" t="s">
        <v>166</v>
      </c>
      <c r="G503" s="75">
        <v>200</v>
      </c>
      <c r="H503" s="25">
        <v>50000</v>
      </c>
      <c r="I503" s="25">
        <v>0</v>
      </c>
      <c r="J503" s="25">
        <v>0</v>
      </c>
    </row>
    <row r="504" spans="1:31" x14ac:dyDescent="0.2">
      <c r="A504" s="18" t="s">
        <v>579</v>
      </c>
      <c r="B504" s="33" t="s">
        <v>75</v>
      </c>
      <c r="C504" s="33" t="s">
        <v>103</v>
      </c>
      <c r="D504" s="33" t="s">
        <v>85</v>
      </c>
      <c r="E504" s="39" t="s">
        <v>722</v>
      </c>
      <c r="F504" s="75"/>
      <c r="G504" s="75"/>
      <c r="H504" s="25">
        <f>H505+H506+H507</f>
        <v>135000</v>
      </c>
      <c r="I504" s="25">
        <f>I505+I506+I507</f>
        <v>0</v>
      </c>
      <c r="J504" s="25">
        <f>J505+J506+J507</f>
        <v>0</v>
      </c>
    </row>
    <row r="505" spans="1:31" x14ac:dyDescent="0.2">
      <c r="A505" s="19" t="s">
        <v>168</v>
      </c>
      <c r="B505" s="33" t="s">
        <v>75</v>
      </c>
      <c r="C505" s="33" t="s">
        <v>103</v>
      </c>
      <c r="D505" s="33" t="s">
        <v>85</v>
      </c>
      <c r="E505" s="39" t="s">
        <v>722</v>
      </c>
      <c r="F505" s="33" t="s">
        <v>166</v>
      </c>
      <c r="G505" s="33"/>
      <c r="H505" s="25">
        <v>11000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 s="25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5">
        <v>0</v>
      </c>
      <c r="X505" s="25">
        <v>0</v>
      </c>
      <c r="Y505" s="25">
        <v>0</v>
      </c>
      <c r="Z505" s="25">
        <v>0</v>
      </c>
      <c r="AA505" s="25">
        <v>0</v>
      </c>
      <c r="AB505" s="25">
        <v>0</v>
      </c>
      <c r="AC505" s="25">
        <v>0</v>
      </c>
      <c r="AD505" s="25">
        <v>0</v>
      </c>
      <c r="AE505" s="25">
        <v>0</v>
      </c>
    </row>
    <row r="506" spans="1:31" x14ac:dyDescent="0.2">
      <c r="A506" s="19" t="s">
        <v>168</v>
      </c>
      <c r="B506" s="33" t="s">
        <v>75</v>
      </c>
      <c r="C506" s="33" t="s">
        <v>103</v>
      </c>
      <c r="D506" s="33" t="s">
        <v>85</v>
      </c>
      <c r="E506" s="39" t="s">
        <v>722</v>
      </c>
      <c r="F506" s="33" t="s">
        <v>166</v>
      </c>
      <c r="G506" s="75">
        <v>100</v>
      </c>
      <c r="H506" s="25">
        <v>24000</v>
      </c>
      <c r="I506" s="25">
        <v>0</v>
      </c>
      <c r="J506" s="25">
        <v>0</v>
      </c>
    </row>
    <row r="507" spans="1:31" x14ac:dyDescent="0.2">
      <c r="A507" s="19" t="s">
        <v>168</v>
      </c>
      <c r="B507" s="33" t="s">
        <v>75</v>
      </c>
      <c r="C507" s="33" t="s">
        <v>103</v>
      </c>
      <c r="D507" s="33" t="s">
        <v>85</v>
      </c>
      <c r="E507" s="39" t="s">
        <v>722</v>
      </c>
      <c r="F507" s="33" t="s">
        <v>166</v>
      </c>
      <c r="G507" s="75">
        <v>200</v>
      </c>
      <c r="H507" s="25">
        <v>100000</v>
      </c>
      <c r="I507" s="25">
        <v>0</v>
      </c>
      <c r="J507" s="25">
        <v>0</v>
      </c>
    </row>
    <row r="508" spans="1:31" ht="22.5" x14ac:dyDescent="0.2">
      <c r="A508" s="1" t="s">
        <v>507</v>
      </c>
      <c r="B508" s="33" t="s">
        <v>75</v>
      </c>
      <c r="C508" s="34" t="s">
        <v>103</v>
      </c>
      <c r="D508" s="34" t="s">
        <v>85</v>
      </c>
      <c r="E508" s="34" t="s">
        <v>309</v>
      </c>
      <c r="F508" s="33"/>
      <c r="G508" s="33"/>
      <c r="H508" s="24">
        <f t="shared" ref="H508:J510" si="62">H509</f>
        <v>30000</v>
      </c>
      <c r="I508" s="24">
        <f t="shared" si="62"/>
        <v>30000</v>
      </c>
      <c r="J508" s="24">
        <f t="shared" si="62"/>
        <v>30000</v>
      </c>
    </row>
    <row r="509" spans="1:31" ht="22.5" x14ac:dyDescent="0.2">
      <c r="A509" s="1" t="s">
        <v>463</v>
      </c>
      <c r="B509" s="33" t="s">
        <v>75</v>
      </c>
      <c r="C509" s="34" t="s">
        <v>103</v>
      </c>
      <c r="D509" s="34" t="s">
        <v>85</v>
      </c>
      <c r="E509" s="34" t="s">
        <v>464</v>
      </c>
      <c r="F509" s="33"/>
      <c r="G509" s="33"/>
      <c r="H509" s="24">
        <f t="shared" si="62"/>
        <v>30000</v>
      </c>
      <c r="I509" s="24">
        <f t="shared" si="62"/>
        <v>30000</v>
      </c>
      <c r="J509" s="24">
        <f t="shared" si="62"/>
        <v>30000</v>
      </c>
    </row>
    <row r="510" spans="1:31" ht="22.5" x14ac:dyDescent="0.2">
      <c r="A510" s="18" t="s">
        <v>505</v>
      </c>
      <c r="B510" s="33" t="s">
        <v>75</v>
      </c>
      <c r="C510" s="34" t="s">
        <v>103</v>
      </c>
      <c r="D510" s="34" t="s">
        <v>85</v>
      </c>
      <c r="E510" s="34" t="s">
        <v>504</v>
      </c>
      <c r="F510" s="33"/>
      <c r="G510" s="33"/>
      <c r="H510" s="24">
        <f t="shared" si="62"/>
        <v>30000</v>
      </c>
      <c r="I510" s="24">
        <f t="shared" si="62"/>
        <v>30000</v>
      </c>
      <c r="J510" s="24">
        <f t="shared" si="62"/>
        <v>30000</v>
      </c>
    </row>
    <row r="511" spans="1:31" x14ac:dyDescent="0.2">
      <c r="A511" s="19" t="s">
        <v>168</v>
      </c>
      <c r="B511" s="33" t="s">
        <v>75</v>
      </c>
      <c r="C511" s="34" t="s">
        <v>103</v>
      </c>
      <c r="D511" s="34" t="s">
        <v>85</v>
      </c>
      <c r="E511" s="34" t="s">
        <v>504</v>
      </c>
      <c r="F511" s="33" t="s">
        <v>166</v>
      </c>
      <c r="G511" s="33"/>
      <c r="H511" s="24">
        <v>30000</v>
      </c>
      <c r="I511" s="24">
        <v>30000</v>
      </c>
      <c r="J511" s="24">
        <v>30000</v>
      </c>
    </row>
    <row r="512" spans="1:31" ht="33.75" x14ac:dyDescent="0.2">
      <c r="A512" s="48" t="s">
        <v>545</v>
      </c>
      <c r="B512" s="34" t="s">
        <v>75</v>
      </c>
      <c r="C512" s="34" t="s">
        <v>103</v>
      </c>
      <c r="D512" s="34" t="s">
        <v>85</v>
      </c>
      <c r="E512" s="34" t="s">
        <v>565</v>
      </c>
      <c r="F512" s="34"/>
      <c r="G512" s="33"/>
      <c r="H512" s="24">
        <f t="shared" ref="H512:J513" si="63">H513</f>
        <v>270000</v>
      </c>
      <c r="I512" s="24">
        <f t="shared" si="63"/>
        <v>270000</v>
      </c>
      <c r="J512" s="24">
        <f t="shared" si="63"/>
        <v>270000</v>
      </c>
    </row>
    <row r="513" spans="1:31" ht="22.5" x14ac:dyDescent="0.2">
      <c r="A513" s="48" t="s">
        <v>546</v>
      </c>
      <c r="B513" s="34" t="s">
        <v>75</v>
      </c>
      <c r="C513" s="34" t="s">
        <v>103</v>
      </c>
      <c r="D513" s="34" t="s">
        <v>85</v>
      </c>
      <c r="E513" s="34" t="s">
        <v>566</v>
      </c>
      <c r="F513" s="37"/>
      <c r="G513" s="33"/>
      <c r="H513" s="24">
        <f t="shared" si="63"/>
        <v>270000</v>
      </c>
      <c r="I513" s="24">
        <f t="shared" si="63"/>
        <v>270000</v>
      </c>
      <c r="J513" s="24">
        <f t="shared" si="63"/>
        <v>270000</v>
      </c>
    </row>
    <row r="514" spans="1:31" x14ac:dyDescent="0.2">
      <c r="A514" s="48" t="s">
        <v>168</v>
      </c>
      <c r="B514" s="34" t="s">
        <v>75</v>
      </c>
      <c r="C514" s="34" t="s">
        <v>103</v>
      </c>
      <c r="D514" s="34" t="s">
        <v>85</v>
      </c>
      <c r="E514" s="34" t="s">
        <v>566</v>
      </c>
      <c r="F514" s="34" t="s">
        <v>166</v>
      </c>
      <c r="G514" s="33"/>
      <c r="H514" s="24">
        <v>270000</v>
      </c>
      <c r="I514" s="24">
        <v>270000</v>
      </c>
      <c r="J514" s="24">
        <v>270000</v>
      </c>
    </row>
    <row r="515" spans="1:31" ht="22.5" x14ac:dyDescent="0.2">
      <c r="A515" s="48" t="s">
        <v>723</v>
      </c>
      <c r="B515" s="34" t="s">
        <v>75</v>
      </c>
      <c r="C515" s="34" t="s">
        <v>103</v>
      </c>
      <c r="D515" s="34" t="s">
        <v>85</v>
      </c>
      <c r="E515" s="34" t="s">
        <v>659</v>
      </c>
      <c r="F515" s="34"/>
      <c r="G515" s="33"/>
      <c r="H515" s="24">
        <f>H516</f>
        <v>2500000</v>
      </c>
      <c r="I515" s="24">
        <f>I516</f>
        <v>0</v>
      </c>
      <c r="J515" s="24">
        <f>J516</f>
        <v>0</v>
      </c>
    </row>
    <row r="516" spans="1:31" ht="33.75" x14ac:dyDescent="0.2">
      <c r="A516" s="48" t="s">
        <v>724</v>
      </c>
      <c r="B516" s="34" t="s">
        <v>75</v>
      </c>
      <c r="C516" s="34" t="s">
        <v>103</v>
      </c>
      <c r="D516" s="34" t="s">
        <v>85</v>
      </c>
      <c r="E516" s="34" t="s">
        <v>660</v>
      </c>
      <c r="F516" s="37"/>
      <c r="G516" s="33"/>
      <c r="H516" s="24">
        <f>H517+H518</f>
        <v>2500000</v>
      </c>
      <c r="I516" s="24">
        <f>I517+I518</f>
        <v>0</v>
      </c>
      <c r="J516" s="24">
        <f>J517+J518</f>
        <v>0</v>
      </c>
    </row>
    <row r="517" spans="1:31" x14ac:dyDescent="0.2">
      <c r="A517" s="19" t="s">
        <v>168</v>
      </c>
      <c r="B517" s="34" t="s">
        <v>75</v>
      </c>
      <c r="C517" s="34" t="s">
        <v>103</v>
      </c>
      <c r="D517" s="34" t="s">
        <v>85</v>
      </c>
      <c r="E517" s="34" t="s">
        <v>660</v>
      </c>
      <c r="F517" s="34" t="s">
        <v>166</v>
      </c>
      <c r="G517" s="33"/>
      <c r="H517" s="24">
        <v>25000</v>
      </c>
      <c r="I517" s="24">
        <v>0</v>
      </c>
      <c r="J517" s="24">
        <v>0</v>
      </c>
    </row>
    <row r="518" spans="1:31" x14ac:dyDescent="0.2">
      <c r="A518" s="19" t="s">
        <v>168</v>
      </c>
      <c r="B518" s="34" t="s">
        <v>75</v>
      </c>
      <c r="C518" s="34" t="s">
        <v>103</v>
      </c>
      <c r="D518" s="34" t="s">
        <v>85</v>
      </c>
      <c r="E518" s="34" t="s">
        <v>660</v>
      </c>
      <c r="F518" s="34" t="s">
        <v>166</v>
      </c>
      <c r="G518" s="33" t="s">
        <v>220</v>
      </c>
      <c r="H518" s="24">
        <v>2475000</v>
      </c>
      <c r="I518" s="24">
        <v>0</v>
      </c>
      <c r="J518" s="24">
        <v>0</v>
      </c>
    </row>
    <row r="519" spans="1:31" x14ac:dyDescent="0.2">
      <c r="A519" s="18" t="s">
        <v>183</v>
      </c>
      <c r="B519" s="33" t="s">
        <v>75</v>
      </c>
      <c r="C519" s="34" t="s">
        <v>103</v>
      </c>
      <c r="D519" s="34" t="s">
        <v>91</v>
      </c>
      <c r="E519" s="34"/>
      <c r="F519" s="33"/>
      <c r="G519" s="33"/>
      <c r="H519" s="24">
        <f>H520+H538</f>
        <v>24402140.619999997</v>
      </c>
      <c r="I519" s="24">
        <f>I520+I538</f>
        <v>21903051.399999999</v>
      </c>
      <c r="J519" s="24">
        <f>J520+J538</f>
        <v>22668509.940000001</v>
      </c>
    </row>
    <row r="520" spans="1:31" ht="22.5" x14ac:dyDescent="0.2">
      <c r="A520" s="1" t="s">
        <v>28</v>
      </c>
      <c r="B520" s="33" t="s">
        <v>75</v>
      </c>
      <c r="C520" s="33" t="s">
        <v>103</v>
      </c>
      <c r="D520" s="33" t="s">
        <v>91</v>
      </c>
      <c r="E520" s="33" t="s">
        <v>299</v>
      </c>
      <c r="F520" s="33"/>
      <c r="G520" s="33"/>
      <c r="H520" s="24">
        <f>H521</f>
        <v>24379140.619999997</v>
      </c>
      <c r="I520" s="24">
        <f t="shared" ref="I520:J520" si="64">I521</f>
        <v>21880051.399999999</v>
      </c>
      <c r="J520" s="24">
        <f t="shared" si="64"/>
        <v>22645509.940000001</v>
      </c>
      <c r="K520" s="24" t="e">
        <f>#REF!+K521</f>
        <v>#REF!</v>
      </c>
      <c r="L520" s="24" t="e">
        <f>#REF!+L521</f>
        <v>#REF!</v>
      </c>
      <c r="M520" s="24" t="e">
        <f>#REF!+M521</f>
        <v>#REF!</v>
      </c>
      <c r="N520" s="24" t="e">
        <f>#REF!+N521</f>
        <v>#REF!</v>
      </c>
      <c r="O520" s="24" t="e">
        <f>#REF!+O521</f>
        <v>#REF!</v>
      </c>
      <c r="P520" s="24" t="e">
        <f>#REF!+P521</f>
        <v>#REF!</v>
      </c>
      <c r="Q520" s="24" t="e">
        <f>#REF!+Q521</f>
        <v>#REF!</v>
      </c>
      <c r="R520" s="24" t="e">
        <f>#REF!+R521</f>
        <v>#REF!</v>
      </c>
      <c r="S520" s="24" t="e">
        <f>#REF!+S521</f>
        <v>#REF!</v>
      </c>
      <c r="T520" s="24" t="e">
        <f>#REF!+T521</f>
        <v>#REF!</v>
      </c>
      <c r="U520" s="24" t="e">
        <f>#REF!+U521</f>
        <v>#REF!</v>
      </c>
      <c r="V520" s="24" t="e">
        <f>#REF!+V521</f>
        <v>#REF!</v>
      </c>
      <c r="W520" s="24" t="e">
        <f>#REF!+W521</f>
        <v>#REF!</v>
      </c>
      <c r="X520" s="24" t="e">
        <f>#REF!+X521</f>
        <v>#REF!</v>
      </c>
      <c r="Y520" s="24" t="e">
        <f>#REF!+Y521</f>
        <v>#REF!</v>
      </c>
      <c r="Z520" s="24" t="e">
        <f>#REF!+Z521</f>
        <v>#REF!</v>
      </c>
      <c r="AA520" s="24" t="e">
        <f>#REF!+AA521</f>
        <v>#REF!</v>
      </c>
      <c r="AB520" s="24" t="e">
        <f>#REF!+AB521</f>
        <v>#REF!</v>
      </c>
      <c r="AC520" s="24" t="e">
        <f>#REF!+AC521</f>
        <v>#REF!</v>
      </c>
      <c r="AD520" s="24" t="e">
        <f>#REF!+AD521</f>
        <v>#REF!</v>
      </c>
      <c r="AE520" s="24" t="e">
        <f>#REF!+AE521</f>
        <v>#REF!</v>
      </c>
    </row>
    <row r="521" spans="1:31" x14ac:dyDescent="0.2">
      <c r="A521" s="18" t="s">
        <v>462</v>
      </c>
      <c r="B521" s="33" t="s">
        <v>75</v>
      </c>
      <c r="C521" s="34" t="s">
        <v>103</v>
      </c>
      <c r="D521" s="34" t="s">
        <v>91</v>
      </c>
      <c r="E521" s="34" t="s">
        <v>461</v>
      </c>
      <c r="F521" s="33"/>
      <c r="G521" s="33"/>
      <c r="H521" s="24">
        <f>H522+H529</f>
        <v>24379140.619999997</v>
      </c>
      <c r="I521" s="24">
        <f>I522+I529</f>
        <v>21880051.399999999</v>
      </c>
      <c r="J521" s="24">
        <f>J522+J529</f>
        <v>22645509.940000001</v>
      </c>
    </row>
    <row r="522" spans="1:31" x14ac:dyDescent="0.2">
      <c r="A522" s="18" t="s">
        <v>308</v>
      </c>
      <c r="B522" s="33" t="s">
        <v>75</v>
      </c>
      <c r="C522" s="34" t="s">
        <v>103</v>
      </c>
      <c r="D522" s="34" t="s">
        <v>91</v>
      </c>
      <c r="E522" s="34" t="s">
        <v>389</v>
      </c>
      <c r="F522" s="33"/>
      <c r="G522" s="33"/>
      <c r="H522" s="24">
        <f>SUM(H523:H528)</f>
        <v>4058895.23</v>
      </c>
      <c r="I522" s="24">
        <f t="shared" ref="I522:AE522" si="65">SUM(I523:I528)</f>
        <v>2257413</v>
      </c>
      <c r="J522" s="24">
        <f t="shared" si="65"/>
        <v>2265566.6</v>
      </c>
      <c r="K522" s="24">
        <f t="shared" si="65"/>
        <v>0</v>
      </c>
      <c r="L522" s="24">
        <f t="shared" si="65"/>
        <v>0</v>
      </c>
      <c r="M522" s="24">
        <f t="shared" si="65"/>
        <v>0</v>
      </c>
      <c r="N522" s="24">
        <f t="shared" si="65"/>
        <v>0</v>
      </c>
      <c r="O522" s="24">
        <f t="shared" si="65"/>
        <v>0</v>
      </c>
      <c r="P522" s="24">
        <f t="shared" si="65"/>
        <v>0</v>
      </c>
      <c r="Q522" s="24">
        <f t="shared" si="65"/>
        <v>0</v>
      </c>
      <c r="R522" s="24">
        <f t="shared" si="65"/>
        <v>0</v>
      </c>
      <c r="S522" s="24">
        <f t="shared" si="65"/>
        <v>0</v>
      </c>
      <c r="T522" s="24">
        <f t="shared" si="65"/>
        <v>0</v>
      </c>
      <c r="U522" s="24">
        <f t="shared" si="65"/>
        <v>0</v>
      </c>
      <c r="V522" s="24">
        <f t="shared" si="65"/>
        <v>0</v>
      </c>
      <c r="W522" s="24">
        <f t="shared" si="65"/>
        <v>0</v>
      </c>
      <c r="X522" s="24">
        <f t="shared" si="65"/>
        <v>0</v>
      </c>
      <c r="Y522" s="24">
        <f t="shared" si="65"/>
        <v>0</v>
      </c>
      <c r="Z522" s="24">
        <f t="shared" si="65"/>
        <v>0</v>
      </c>
      <c r="AA522" s="24">
        <f t="shared" si="65"/>
        <v>0</v>
      </c>
      <c r="AB522" s="24">
        <f t="shared" si="65"/>
        <v>0</v>
      </c>
      <c r="AC522" s="24">
        <f t="shared" si="65"/>
        <v>0</v>
      </c>
      <c r="AD522" s="24">
        <f t="shared" si="65"/>
        <v>0</v>
      </c>
      <c r="AE522" s="24">
        <f t="shared" si="65"/>
        <v>0</v>
      </c>
    </row>
    <row r="523" spans="1:31" x14ac:dyDescent="0.2">
      <c r="A523" s="9" t="s">
        <v>446</v>
      </c>
      <c r="B523" s="33" t="s">
        <v>75</v>
      </c>
      <c r="C523" s="34" t="s">
        <v>103</v>
      </c>
      <c r="D523" s="34" t="s">
        <v>91</v>
      </c>
      <c r="E523" s="34" t="s">
        <v>389</v>
      </c>
      <c r="F523" s="33" t="s">
        <v>90</v>
      </c>
      <c r="G523" s="33"/>
      <c r="H523" s="24">
        <v>1911995.83</v>
      </c>
      <c r="I523" s="24">
        <v>1577245</v>
      </c>
      <c r="J523" s="24">
        <v>1577245</v>
      </c>
    </row>
    <row r="524" spans="1:31" ht="22.5" x14ac:dyDescent="0.2">
      <c r="A524" s="19" t="s">
        <v>93</v>
      </c>
      <c r="B524" s="33" t="s">
        <v>75</v>
      </c>
      <c r="C524" s="34" t="s">
        <v>103</v>
      </c>
      <c r="D524" s="34" t="s">
        <v>91</v>
      </c>
      <c r="E524" s="34" t="s">
        <v>389</v>
      </c>
      <c r="F524" s="33" t="s">
        <v>92</v>
      </c>
      <c r="G524" s="33"/>
      <c r="H524" s="24">
        <v>14000</v>
      </c>
      <c r="I524" s="24">
        <v>14560</v>
      </c>
      <c r="J524" s="24">
        <v>15142.4</v>
      </c>
    </row>
    <row r="525" spans="1:31" ht="22.5" x14ac:dyDescent="0.2">
      <c r="A525" s="9" t="s">
        <v>448</v>
      </c>
      <c r="B525" s="33" t="s">
        <v>75</v>
      </c>
      <c r="C525" s="34" t="s">
        <v>103</v>
      </c>
      <c r="D525" s="34" t="s">
        <v>91</v>
      </c>
      <c r="E525" s="34" t="s">
        <v>389</v>
      </c>
      <c r="F525" s="33" t="s">
        <v>447</v>
      </c>
      <c r="G525" s="33"/>
      <c r="H525" s="24">
        <v>577399.4</v>
      </c>
      <c r="I525" s="24">
        <v>476328</v>
      </c>
      <c r="J525" s="24">
        <v>476328</v>
      </c>
    </row>
    <row r="526" spans="1:31" x14ac:dyDescent="0.2">
      <c r="A526" s="9" t="s">
        <v>195</v>
      </c>
      <c r="B526" s="33" t="s">
        <v>75</v>
      </c>
      <c r="C526" s="34" t="s">
        <v>103</v>
      </c>
      <c r="D526" s="34" t="s">
        <v>91</v>
      </c>
      <c r="E526" s="34" t="s">
        <v>389</v>
      </c>
      <c r="F526" s="33" t="s">
        <v>194</v>
      </c>
      <c r="G526" s="33"/>
      <c r="H526" s="24">
        <v>102000</v>
      </c>
      <c r="I526" s="24">
        <v>104000</v>
      </c>
      <c r="J526" s="24">
        <v>108160</v>
      </c>
    </row>
    <row r="527" spans="1:31" x14ac:dyDescent="0.2">
      <c r="A527" s="1" t="s">
        <v>457</v>
      </c>
      <c r="B527" s="33" t="s">
        <v>75</v>
      </c>
      <c r="C527" s="34" t="s">
        <v>103</v>
      </c>
      <c r="D527" s="34" t="s">
        <v>91</v>
      </c>
      <c r="E527" s="34" t="s">
        <v>389</v>
      </c>
      <c r="F527" s="33" t="s">
        <v>94</v>
      </c>
      <c r="G527" s="33"/>
      <c r="H527" s="24">
        <v>1450200</v>
      </c>
      <c r="I527" s="24">
        <v>85280</v>
      </c>
      <c r="J527" s="24">
        <v>88691.199999999997</v>
      </c>
    </row>
    <row r="528" spans="1:31" x14ac:dyDescent="0.2">
      <c r="A528" s="9" t="s">
        <v>326</v>
      </c>
      <c r="B528" s="33" t="s">
        <v>75</v>
      </c>
      <c r="C528" s="34" t="s">
        <v>103</v>
      </c>
      <c r="D528" s="34" t="s">
        <v>91</v>
      </c>
      <c r="E528" s="34" t="s">
        <v>389</v>
      </c>
      <c r="F528" s="33" t="s">
        <v>96</v>
      </c>
      <c r="G528" s="33"/>
      <c r="H528" s="24">
        <v>3300</v>
      </c>
      <c r="I528" s="24">
        <v>0</v>
      </c>
      <c r="J528" s="24">
        <v>0</v>
      </c>
    </row>
    <row r="529" spans="1:10" ht="33.75" x14ac:dyDescent="0.2">
      <c r="A529" s="18" t="s">
        <v>169</v>
      </c>
      <c r="B529" s="33" t="s">
        <v>75</v>
      </c>
      <c r="C529" s="34" t="s">
        <v>103</v>
      </c>
      <c r="D529" s="34" t="s">
        <v>91</v>
      </c>
      <c r="E529" s="34" t="s">
        <v>390</v>
      </c>
      <c r="F529" s="33"/>
      <c r="G529" s="33"/>
      <c r="H529" s="24">
        <f>H530+H532+H533+H534+H535+H536+H531+H537</f>
        <v>20320245.389999997</v>
      </c>
      <c r="I529" s="24">
        <f>I530+I532+I533+I534+I535+I536+I531+I537</f>
        <v>19622638.399999999</v>
      </c>
      <c r="J529" s="24">
        <f>J530+J532+J533+J534+J535+J536+J531+J537</f>
        <v>20379943.34</v>
      </c>
    </row>
    <row r="530" spans="1:10" x14ac:dyDescent="0.2">
      <c r="A530" s="9" t="s">
        <v>450</v>
      </c>
      <c r="B530" s="33" t="s">
        <v>75</v>
      </c>
      <c r="C530" s="34" t="s">
        <v>103</v>
      </c>
      <c r="D530" s="34" t="s">
        <v>91</v>
      </c>
      <c r="E530" s="34" t="s">
        <v>390</v>
      </c>
      <c r="F530" s="33" t="s">
        <v>180</v>
      </c>
      <c r="G530" s="33"/>
      <c r="H530" s="24">
        <v>14713931.76</v>
      </c>
      <c r="I530" s="24">
        <v>14540396</v>
      </c>
      <c r="J530" s="24">
        <v>15122011.84</v>
      </c>
    </row>
    <row r="531" spans="1:10" x14ac:dyDescent="0.2">
      <c r="A531" s="9" t="s">
        <v>725</v>
      </c>
      <c r="B531" s="33" t="s">
        <v>75</v>
      </c>
      <c r="C531" s="34" t="s">
        <v>103</v>
      </c>
      <c r="D531" s="34" t="s">
        <v>91</v>
      </c>
      <c r="E531" s="34" t="s">
        <v>390</v>
      </c>
      <c r="F531" s="33" t="s">
        <v>181</v>
      </c>
      <c r="G531" s="33"/>
      <c r="H531" s="24">
        <v>690</v>
      </c>
      <c r="I531" s="24">
        <v>0</v>
      </c>
      <c r="J531" s="24">
        <v>0</v>
      </c>
    </row>
    <row r="532" spans="1:10" ht="22.5" x14ac:dyDescent="0.2">
      <c r="A532" s="9" t="s">
        <v>451</v>
      </c>
      <c r="B532" s="33" t="s">
        <v>75</v>
      </c>
      <c r="C532" s="34" t="s">
        <v>103</v>
      </c>
      <c r="D532" s="34" t="s">
        <v>91</v>
      </c>
      <c r="E532" s="34" t="s">
        <v>390</v>
      </c>
      <c r="F532" s="33" t="s">
        <v>449</v>
      </c>
      <c r="G532" s="33"/>
      <c r="H532" s="24">
        <v>4443941.82</v>
      </c>
      <c r="I532" s="24">
        <v>4391202.4000000004</v>
      </c>
      <c r="J532" s="24">
        <v>4566850.5</v>
      </c>
    </row>
    <row r="533" spans="1:10" x14ac:dyDescent="0.2">
      <c r="A533" s="1" t="s">
        <v>195</v>
      </c>
      <c r="B533" s="33" t="s">
        <v>75</v>
      </c>
      <c r="C533" s="34" t="s">
        <v>103</v>
      </c>
      <c r="D533" s="34" t="s">
        <v>91</v>
      </c>
      <c r="E533" s="34" t="s">
        <v>390</v>
      </c>
      <c r="F533" s="33" t="s">
        <v>194</v>
      </c>
      <c r="G533" s="33"/>
      <c r="H533" s="24">
        <v>873181.81</v>
      </c>
      <c r="I533" s="24">
        <v>540000</v>
      </c>
      <c r="J533" s="24">
        <v>540000</v>
      </c>
    </row>
    <row r="534" spans="1:10" x14ac:dyDescent="0.2">
      <c r="A534" s="1" t="s">
        <v>457</v>
      </c>
      <c r="B534" s="41" t="s">
        <v>75</v>
      </c>
      <c r="C534" s="42" t="s">
        <v>103</v>
      </c>
      <c r="D534" s="42" t="s">
        <v>91</v>
      </c>
      <c r="E534" s="34" t="s">
        <v>390</v>
      </c>
      <c r="F534" s="41" t="s">
        <v>94</v>
      </c>
      <c r="G534" s="41"/>
      <c r="H534" s="31">
        <v>287334.61</v>
      </c>
      <c r="I534" s="31">
        <v>150000</v>
      </c>
      <c r="J534" s="31">
        <v>150000</v>
      </c>
    </row>
    <row r="535" spans="1:10" x14ac:dyDescent="0.2">
      <c r="A535" s="1" t="s">
        <v>97</v>
      </c>
      <c r="B535" s="41" t="s">
        <v>75</v>
      </c>
      <c r="C535" s="42" t="s">
        <v>103</v>
      </c>
      <c r="D535" s="42" t="s">
        <v>91</v>
      </c>
      <c r="E535" s="34" t="s">
        <v>390</v>
      </c>
      <c r="F535" s="41" t="s">
        <v>95</v>
      </c>
      <c r="G535" s="41"/>
      <c r="H535" s="31">
        <v>821</v>
      </c>
      <c r="I535" s="31">
        <v>1040</v>
      </c>
      <c r="J535" s="31">
        <v>1081</v>
      </c>
    </row>
    <row r="536" spans="1:10" x14ac:dyDescent="0.2">
      <c r="A536" s="9" t="s">
        <v>326</v>
      </c>
      <c r="B536" s="41" t="s">
        <v>75</v>
      </c>
      <c r="C536" s="42" t="s">
        <v>103</v>
      </c>
      <c r="D536" s="42" t="s">
        <v>91</v>
      </c>
      <c r="E536" s="34" t="s">
        <v>390</v>
      </c>
      <c r="F536" s="41" t="s">
        <v>96</v>
      </c>
      <c r="G536" s="41"/>
      <c r="H536" s="31">
        <v>179</v>
      </c>
      <c r="I536" s="31">
        <v>0</v>
      </c>
      <c r="J536" s="31">
        <v>0</v>
      </c>
    </row>
    <row r="537" spans="1:10" x14ac:dyDescent="0.2">
      <c r="A537" s="9" t="s">
        <v>694</v>
      </c>
      <c r="B537" s="41" t="s">
        <v>75</v>
      </c>
      <c r="C537" s="42" t="s">
        <v>103</v>
      </c>
      <c r="D537" s="42" t="s">
        <v>91</v>
      </c>
      <c r="E537" s="34" t="s">
        <v>390</v>
      </c>
      <c r="F537" s="41" t="s">
        <v>691</v>
      </c>
      <c r="G537" s="41"/>
      <c r="H537" s="31">
        <v>165.39</v>
      </c>
      <c r="I537" s="31">
        <v>0</v>
      </c>
      <c r="J537" s="31">
        <v>0</v>
      </c>
    </row>
    <row r="538" spans="1:10" x14ac:dyDescent="0.2">
      <c r="A538" s="1" t="s">
        <v>506</v>
      </c>
      <c r="B538" s="33" t="s">
        <v>75</v>
      </c>
      <c r="C538" s="34" t="s">
        <v>103</v>
      </c>
      <c r="D538" s="34" t="s">
        <v>91</v>
      </c>
      <c r="E538" s="34" t="s">
        <v>310</v>
      </c>
      <c r="F538" s="33"/>
      <c r="G538" s="33"/>
      <c r="H538" s="24">
        <f t="shared" ref="H538:J540" si="66">H539</f>
        <v>23000</v>
      </c>
      <c r="I538" s="24">
        <f t="shared" si="66"/>
        <v>23000</v>
      </c>
      <c r="J538" s="24">
        <f t="shared" si="66"/>
        <v>23000</v>
      </c>
    </row>
    <row r="539" spans="1:10" x14ac:dyDescent="0.2">
      <c r="A539" s="1" t="s">
        <v>270</v>
      </c>
      <c r="B539" s="33" t="s">
        <v>75</v>
      </c>
      <c r="C539" s="34" t="s">
        <v>103</v>
      </c>
      <c r="D539" s="34" t="s">
        <v>91</v>
      </c>
      <c r="E539" s="34" t="s">
        <v>318</v>
      </c>
      <c r="F539" s="33"/>
      <c r="G539" s="33"/>
      <c r="H539" s="24">
        <f t="shared" si="66"/>
        <v>23000</v>
      </c>
      <c r="I539" s="24">
        <f t="shared" si="66"/>
        <v>23000</v>
      </c>
      <c r="J539" s="24">
        <f t="shared" si="66"/>
        <v>23000</v>
      </c>
    </row>
    <row r="540" spans="1:10" x14ac:dyDescent="0.2">
      <c r="A540" s="1" t="s">
        <v>20</v>
      </c>
      <c r="B540" s="33" t="s">
        <v>75</v>
      </c>
      <c r="C540" s="34" t="s">
        <v>103</v>
      </c>
      <c r="D540" s="34" t="s">
        <v>91</v>
      </c>
      <c r="E540" s="34" t="s">
        <v>391</v>
      </c>
      <c r="F540" s="33"/>
      <c r="G540" s="33"/>
      <c r="H540" s="24">
        <f t="shared" si="66"/>
        <v>23000</v>
      </c>
      <c r="I540" s="24">
        <f t="shared" si="66"/>
        <v>23000</v>
      </c>
      <c r="J540" s="24">
        <f t="shared" si="66"/>
        <v>23000</v>
      </c>
    </row>
    <row r="541" spans="1:10" x14ac:dyDescent="0.2">
      <c r="A541" s="1" t="s">
        <v>102</v>
      </c>
      <c r="B541" s="33" t="s">
        <v>75</v>
      </c>
      <c r="C541" s="33" t="s">
        <v>103</v>
      </c>
      <c r="D541" s="33" t="s">
        <v>91</v>
      </c>
      <c r="E541" s="33" t="s">
        <v>391</v>
      </c>
      <c r="F541" s="33" t="s">
        <v>101</v>
      </c>
      <c r="G541" s="33"/>
      <c r="H541" s="24">
        <v>23000</v>
      </c>
      <c r="I541" s="24">
        <v>23000</v>
      </c>
      <c r="J541" s="24">
        <v>23000</v>
      </c>
    </row>
    <row r="542" spans="1:10" x14ac:dyDescent="0.2">
      <c r="A542" s="18" t="s">
        <v>161</v>
      </c>
      <c r="B542" s="33" t="s">
        <v>75</v>
      </c>
      <c r="C542" s="33" t="s">
        <v>160</v>
      </c>
      <c r="D542" s="33" t="s">
        <v>86</v>
      </c>
      <c r="E542" s="33"/>
      <c r="F542" s="33"/>
      <c r="G542" s="33"/>
      <c r="H542" s="24">
        <f t="shared" ref="H542:J544" si="67">H543</f>
        <v>1836160.73</v>
      </c>
      <c r="I542" s="24">
        <f t="shared" si="67"/>
        <v>0</v>
      </c>
      <c r="J542" s="24">
        <f t="shared" si="67"/>
        <v>0</v>
      </c>
    </row>
    <row r="543" spans="1:10" x14ac:dyDescent="0.2">
      <c r="A543" s="1" t="s">
        <v>162</v>
      </c>
      <c r="B543" s="33" t="s">
        <v>75</v>
      </c>
      <c r="C543" s="33" t="s">
        <v>160</v>
      </c>
      <c r="D543" s="33" t="s">
        <v>99</v>
      </c>
      <c r="E543" s="33"/>
      <c r="F543" s="33"/>
      <c r="G543" s="33"/>
      <c r="H543" s="24">
        <f t="shared" si="67"/>
        <v>1836160.73</v>
      </c>
      <c r="I543" s="24">
        <f t="shared" si="67"/>
        <v>0</v>
      </c>
      <c r="J543" s="24">
        <f t="shared" si="67"/>
        <v>0</v>
      </c>
    </row>
    <row r="544" spans="1:10" ht="22.5" x14ac:dyDescent="0.2">
      <c r="A544" s="9" t="s">
        <v>264</v>
      </c>
      <c r="B544" s="33" t="s">
        <v>75</v>
      </c>
      <c r="C544" s="33" t="s">
        <v>160</v>
      </c>
      <c r="D544" s="33" t="s">
        <v>99</v>
      </c>
      <c r="E544" s="33" t="s">
        <v>253</v>
      </c>
      <c r="F544" s="33"/>
      <c r="G544" s="33"/>
      <c r="H544" s="24">
        <f t="shared" si="67"/>
        <v>1836160.73</v>
      </c>
      <c r="I544" s="24">
        <f t="shared" si="67"/>
        <v>0</v>
      </c>
      <c r="J544" s="24">
        <f t="shared" si="67"/>
        <v>0</v>
      </c>
    </row>
    <row r="545" spans="1:10" ht="22.5" x14ac:dyDescent="0.2">
      <c r="A545" s="72" t="s">
        <v>30</v>
      </c>
      <c r="B545" s="33" t="s">
        <v>75</v>
      </c>
      <c r="C545" s="33" t="s">
        <v>160</v>
      </c>
      <c r="D545" s="33" t="s">
        <v>99</v>
      </c>
      <c r="E545" s="33" t="s">
        <v>253</v>
      </c>
      <c r="F545" s="33" t="s">
        <v>286</v>
      </c>
      <c r="G545" s="33" t="s">
        <v>220</v>
      </c>
      <c r="H545" s="24">
        <v>1836160.73</v>
      </c>
      <c r="I545" s="24">
        <v>0</v>
      </c>
      <c r="J545" s="24">
        <v>0</v>
      </c>
    </row>
    <row r="546" spans="1:10" x14ac:dyDescent="0.2">
      <c r="A546" s="1" t="s">
        <v>67</v>
      </c>
      <c r="B546" s="33" t="s">
        <v>80</v>
      </c>
      <c r="C546" s="4"/>
      <c r="D546" s="4"/>
      <c r="E546" s="4"/>
      <c r="F546" s="4"/>
      <c r="G546" s="4"/>
      <c r="H546" s="24">
        <f>H547</f>
        <v>6594232.25</v>
      </c>
      <c r="I546" s="24">
        <f>I547</f>
        <v>4941700</v>
      </c>
      <c r="J546" s="24">
        <f>J547</f>
        <v>4941700</v>
      </c>
    </row>
    <row r="547" spans="1:10" x14ac:dyDescent="0.2">
      <c r="A547" s="1" t="s">
        <v>87</v>
      </c>
      <c r="B547" s="33" t="s">
        <v>80</v>
      </c>
      <c r="C547" s="33" t="s">
        <v>85</v>
      </c>
      <c r="D547" s="33" t="s">
        <v>86</v>
      </c>
      <c r="E547" s="33"/>
      <c r="F547" s="4"/>
      <c r="G547" s="4"/>
      <c r="H547" s="24">
        <f>H548+H562</f>
        <v>6594232.25</v>
      </c>
      <c r="I547" s="24">
        <f>I548+I562</f>
        <v>4941700</v>
      </c>
      <c r="J547" s="24">
        <f>J548+J562</f>
        <v>4941700</v>
      </c>
    </row>
    <row r="548" spans="1:10" ht="22.5" x14ac:dyDescent="0.2">
      <c r="A548" s="1" t="s">
        <v>157</v>
      </c>
      <c r="B548" s="33" t="s">
        <v>80</v>
      </c>
      <c r="C548" s="33" t="s">
        <v>85</v>
      </c>
      <c r="D548" s="33" t="s">
        <v>99</v>
      </c>
      <c r="E548" s="33"/>
      <c r="F548" s="4"/>
      <c r="G548" s="4"/>
      <c r="H548" s="24">
        <f>H549</f>
        <v>5626964.0499999998</v>
      </c>
      <c r="I548" s="24">
        <f>I549</f>
        <v>4721700</v>
      </c>
      <c r="J548" s="24">
        <f>J549</f>
        <v>4721700</v>
      </c>
    </row>
    <row r="549" spans="1:10" x14ac:dyDescent="0.2">
      <c r="A549" s="18" t="s">
        <v>459</v>
      </c>
      <c r="B549" s="33" t="s">
        <v>80</v>
      </c>
      <c r="C549" s="33" t="s">
        <v>85</v>
      </c>
      <c r="D549" s="33" t="s">
        <v>99</v>
      </c>
      <c r="E549" s="33" t="s">
        <v>280</v>
      </c>
      <c r="F549" s="4"/>
      <c r="G549" s="4"/>
      <c r="H549" s="24">
        <f>H550+H559</f>
        <v>5626964.0499999998</v>
      </c>
      <c r="I549" s="24">
        <f>I550+I559</f>
        <v>4721700</v>
      </c>
      <c r="J549" s="24">
        <f>J550+J559</f>
        <v>4721700</v>
      </c>
    </row>
    <row r="550" spans="1:10" x14ac:dyDescent="0.2">
      <c r="A550" s="18" t="s">
        <v>308</v>
      </c>
      <c r="B550" s="33" t="s">
        <v>80</v>
      </c>
      <c r="C550" s="33" t="s">
        <v>85</v>
      </c>
      <c r="D550" s="33" t="s">
        <v>99</v>
      </c>
      <c r="E550" s="33" t="s">
        <v>332</v>
      </c>
      <c r="F550" s="33"/>
      <c r="G550" s="33"/>
      <c r="H550" s="24">
        <f>SUM(H551:H558)</f>
        <v>3556483.71</v>
      </c>
      <c r="I550" s="24">
        <f>SUM(I551:I558)</f>
        <v>3152500</v>
      </c>
      <c r="J550" s="24">
        <f>SUM(J551:J558)</f>
        <v>3152500</v>
      </c>
    </row>
    <row r="551" spans="1:10" x14ac:dyDescent="0.2">
      <c r="A551" s="9" t="s">
        <v>446</v>
      </c>
      <c r="B551" s="33" t="s">
        <v>80</v>
      </c>
      <c r="C551" s="33" t="s">
        <v>85</v>
      </c>
      <c r="D551" s="33" t="s">
        <v>99</v>
      </c>
      <c r="E551" s="33" t="s">
        <v>332</v>
      </c>
      <c r="F551" s="33" t="s">
        <v>90</v>
      </c>
      <c r="G551" s="33"/>
      <c r="H551" s="24">
        <v>1584230.5</v>
      </c>
      <c r="I551" s="24">
        <v>1432200</v>
      </c>
      <c r="J551" s="24">
        <v>1432200</v>
      </c>
    </row>
    <row r="552" spans="1:10" ht="22.5" x14ac:dyDescent="0.2">
      <c r="A552" s="19" t="s">
        <v>93</v>
      </c>
      <c r="B552" s="33" t="s">
        <v>80</v>
      </c>
      <c r="C552" s="33" t="s">
        <v>85</v>
      </c>
      <c r="D552" s="33" t="s">
        <v>99</v>
      </c>
      <c r="E552" s="33" t="s">
        <v>332</v>
      </c>
      <c r="F552" s="33" t="s">
        <v>92</v>
      </c>
      <c r="G552" s="33"/>
      <c r="H552" s="24">
        <v>7500</v>
      </c>
      <c r="I552" s="24">
        <v>7500</v>
      </c>
      <c r="J552" s="24">
        <v>7500</v>
      </c>
    </row>
    <row r="553" spans="1:10" ht="22.5" x14ac:dyDescent="0.2">
      <c r="A553" s="19" t="s">
        <v>36</v>
      </c>
      <c r="B553" s="33" t="s">
        <v>80</v>
      </c>
      <c r="C553" s="33" t="s">
        <v>85</v>
      </c>
      <c r="D553" s="33" t="s">
        <v>99</v>
      </c>
      <c r="E553" s="33" t="s">
        <v>332</v>
      </c>
      <c r="F553" s="33" t="s">
        <v>35</v>
      </c>
      <c r="G553" s="33"/>
      <c r="H553" s="24">
        <v>42000</v>
      </c>
      <c r="I553" s="24">
        <v>42000</v>
      </c>
      <c r="J553" s="24">
        <v>42000</v>
      </c>
    </row>
    <row r="554" spans="1:10" ht="22.5" x14ac:dyDescent="0.2">
      <c r="A554" s="9" t="s">
        <v>448</v>
      </c>
      <c r="B554" s="33" t="s">
        <v>80</v>
      </c>
      <c r="C554" s="33" t="s">
        <v>85</v>
      </c>
      <c r="D554" s="33" t="s">
        <v>99</v>
      </c>
      <c r="E554" s="33" t="s">
        <v>332</v>
      </c>
      <c r="F554" s="33" t="s">
        <v>447</v>
      </c>
      <c r="G554" s="33"/>
      <c r="H554" s="24">
        <v>486453.21</v>
      </c>
      <c r="I554" s="24">
        <v>432500</v>
      </c>
      <c r="J554" s="24">
        <v>432500</v>
      </c>
    </row>
    <row r="555" spans="1:10" x14ac:dyDescent="0.2">
      <c r="A555" s="1" t="s">
        <v>195</v>
      </c>
      <c r="B555" s="33" t="s">
        <v>80</v>
      </c>
      <c r="C555" s="33" t="s">
        <v>85</v>
      </c>
      <c r="D555" s="33" t="s">
        <v>99</v>
      </c>
      <c r="E555" s="33" t="s">
        <v>332</v>
      </c>
      <c r="F555" s="33" t="s">
        <v>194</v>
      </c>
      <c r="G555" s="33"/>
      <c r="H555" s="24">
        <v>347197</v>
      </c>
      <c r="I555" s="24">
        <v>266000</v>
      </c>
      <c r="J555" s="24">
        <v>266000</v>
      </c>
    </row>
    <row r="556" spans="1:10" x14ac:dyDescent="0.2">
      <c r="A556" s="1" t="s">
        <v>457</v>
      </c>
      <c r="B556" s="33" t="s">
        <v>80</v>
      </c>
      <c r="C556" s="33" t="s">
        <v>85</v>
      </c>
      <c r="D556" s="33" t="s">
        <v>99</v>
      </c>
      <c r="E556" s="33" t="s">
        <v>332</v>
      </c>
      <c r="F556" s="33" t="s">
        <v>94</v>
      </c>
      <c r="G556" s="33"/>
      <c r="H556" s="24">
        <v>1013115.87</v>
      </c>
      <c r="I556" s="24">
        <v>930300</v>
      </c>
      <c r="J556" s="24">
        <v>930300</v>
      </c>
    </row>
    <row r="557" spans="1:10" x14ac:dyDescent="0.2">
      <c r="A557" s="1" t="s">
        <v>326</v>
      </c>
      <c r="B557" s="33" t="s">
        <v>80</v>
      </c>
      <c r="C557" s="33" t="s">
        <v>85</v>
      </c>
      <c r="D557" s="33" t="s">
        <v>99</v>
      </c>
      <c r="E557" s="33" t="s">
        <v>332</v>
      </c>
      <c r="F557" s="33" t="s">
        <v>96</v>
      </c>
      <c r="G557" s="33"/>
      <c r="H557" s="24">
        <v>72714</v>
      </c>
      <c r="I557" s="24">
        <v>42000</v>
      </c>
      <c r="J557" s="24">
        <v>42000</v>
      </c>
    </row>
    <row r="558" spans="1:10" x14ac:dyDescent="0.2">
      <c r="A558" s="9" t="s">
        <v>694</v>
      </c>
      <c r="B558" s="33" t="s">
        <v>80</v>
      </c>
      <c r="C558" s="33" t="s">
        <v>85</v>
      </c>
      <c r="D558" s="33" t="s">
        <v>99</v>
      </c>
      <c r="E558" s="33" t="s">
        <v>332</v>
      </c>
      <c r="F558" s="33" t="s">
        <v>691</v>
      </c>
      <c r="G558" s="33"/>
      <c r="H558" s="24">
        <v>3273.13</v>
      </c>
      <c r="I558" s="24">
        <v>0</v>
      </c>
      <c r="J558" s="24">
        <v>0</v>
      </c>
    </row>
    <row r="559" spans="1:10" x14ac:dyDescent="0.2">
      <c r="A559" s="1" t="s">
        <v>68</v>
      </c>
      <c r="B559" s="33" t="s">
        <v>80</v>
      </c>
      <c r="C559" s="33" t="s">
        <v>85</v>
      </c>
      <c r="D559" s="33" t="s">
        <v>99</v>
      </c>
      <c r="E559" s="33" t="s">
        <v>392</v>
      </c>
      <c r="F559" s="33"/>
      <c r="G559" s="33"/>
      <c r="H559" s="24">
        <f>H560+H561</f>
        <v>2070480.34</v>
      </c>
      <c r="I559" s="24">
        <f>I560+I561</f>
        <v>1569200</v>
      </c>
      <c r="J559" s="24">
        <f>J560+J561</f>
        <v>1569200</v>
      </c>
    </row>
    <row r="560" spans="1:10" x14ac:dyDescent="0.2">
      <c r="A560" s="9" t="s">
        <v>446</v>
      </c>
      <c r="B560" s="33" t="s">
        <v>80</v>
      </c>
      <c r="C560" s="33" t="s">
        <v>85</v>
      </c>
      <c r="D560" s="33" t="s">
        <v>99</v>
      </c>
      <c r="E560" s="33" t="s">
        <v>392</v>
      </c>
      <c r="F560" s="33" t="s">
        <v>90</v>
      </c>
      <c r="G560" s="33"/>
      <c r="H560" s="24">
        <v>1590230</v>
      </c>
      <c r="I560" s="24">
        <v>1205200</v>
      </c>
      <c r="J560" s="24">
        <v>1205200</v>
      </c>
    </row>
    <row r="561" spans="1:32" ht="22.5" x14ac:dyDescent="0.2">
      <c r="A561" s="9" t="s">
        <v>448</v>
      </c>
      <c r="B561" s="33" t="s">
        <v>80</v>
      </c>
      <c r="C561" s="33" t="s">
        <v>85</v>
      </c>
      <c r="D561" s="33" t="s">
        <v>99</v>
      </c>
      <c r="E561" s="33" t="s">
        <v>392</v>
      </c>
      <c r="F561" s="33" t="s">
        <v>447</v>
      </c>
      <c r="G561" s="33"/>
      <c r="H561" s="24">
        <v>480250.34</v>
      </c>
      <c r="I561" s="24">
        <v>364000</v>
      </c>
      <c r="J561" s="24">
        <v>364000</v>
      </c>
    </row>
    <row r="562" spans="1:32" x14ac:dyDescent="0.2">
      <c r="A562" s="2" t="s">
        <v>100</v>
      </c>
      <c r="B562" s="33" t="s">
        <v>80</v>
      </c>
      <c r="C562" s="33" t="s">
        <v>85</v>
      </c>
      <c r="D562" s="33" t="s">
        <v>98</v>
      </c>
      <c r="E562" s="33"/>
      <c r="F562" s="33"/>
      <c r="G562" s="33"/>
      <c r="H562" s="24">
        <f>H563+H565</f>
        <v>967268.2</v>
      </c>
      <c r="I562" s="24">
        <f>I563+I565</f>
        <v>220000</v>
      </c>
      <c r="J562" s="24">
        <f>J563+J565</f>
        <v>220000</v>
      </c>
    </row>
    <row r="563" spans="1:32" x14ac:dyDescent="0.2">
      <c r="A563" s="19" t="s">
        <v>202</v>
      </c>
      <c r="B563" s="33" t="s">
        <v>80</v>
      </c>
      <c r="C563" s="33" t="s">
        <v>85</v>
      </c>
      <c r="D563" s="33" t="s">
        <v>98</v>
      </c>
      <c r="E563" s="33" t="s">
        <v>393</v>
      </c>
      <c r="F563" s="33"/>
      <c r="G563" s="33"/>
      <c r="H563" s="24">
        <f>H564</f>
        <v>757268.2</v>
      </c>
      <c r="I563" s="24">
        <f>I564</f>
        <v>0</v>
      </c>
      <c r="J563" s="24">
        <f>J564</f>
        <v>0</v>
      </c>
    </row>
    <row r="564" spans="1:32" x14ac:dyDescent="0.2">
      <c r="A564" s="1" t="s">
        <v>457</v>
      </c>
      <c r="B564" s="33" t="s">
        <v>80</v>
      </c>
      <c r="C564" s="33" t="s">
        <v>85</v>
      </c>
      <c r="D564" s="33" t="s">
        <v>98</v>
      </c>
      <c r="E564" s="33" t="s">
        <v>393</v>
      </c>
      <c r="F564" s="33" t="s">
        <v>94</v>
      </c>
      <c r="G564" s="33"/>
      <c r="H564" s="24">
        <v>757268.2</v>
      </c>
      <c r="I564" s="24">
        <v>0</v>
      </c>
      <c r="J564" s="24">
        <v>0</v>
      </c>
    </row>
    <row r="565" spans="1:32" x14ac:dyDescent="0.2">
      <c r="A565" s="5" t="s">
        <v>205</v>
      </c>
      <c r="B565" s="33" t="s">
        <v>80</v>
      </c>
      <c r="C565" s="33" t="s">
        <v>85</v>
      </c>
      <c r="D565" s="33" t="s">
        <v>98</v>
      </c>
      <c r="E565" s="33" t="s">
        <v>346</v>
      </c>
      <c r="F565" s="33"/>
      <c r="G565" s="33"/>
      <c r="H565" s="24">
        <f>H566</f>
        <v>210000</v>
      </c>
      <c r="I565" s="24">
        <f>I566</f>
        <v>220000</v>
      </c>
      <c r="J565" s="24">
        <f>J566</f>
        <v>220000</v>
      </c>
    </row>
    <row r="566" spans="1:32" x14ac:dyDescent="0.2">
      <c r="A566" s="1" t="s">
        <v>102</v>
      </c>
      <c r="B566" s="33" t="s">
        <v>80</v>
      </c>
      <c r="C566" s="33" t="s">
        <v>85</v>
      </c>
      <c r="D566" s="33" t="s">
        <v>98</v>
      </c>
      <c r="E566" s="33" t="s">
        <v>346</v>
      </c>
      <c r="F566" s="33" t="s">
        <v>101</v>
      </c>
      <c r="G566" s="33"/>
      <c r="H566" s="24">
        <v>210000</v>
      </c>
      <c r="I566" s="24">
        <v>220000</v>
      </c>
      <c r="J566" s="24">
        <v>220000</v>
      </c>
    </row>
    <row r="567" spans="1:32" s="57" customFormat="1" x14ac:dyDescent="0.2">
      <c r="A567" s="1" t="s">
        <v>69</v>
      </c>
      <c r="B567" s="33" t="s">
        <v>76</v>
      </c>
      <c r="C567" s="4"/>
      <c r="D567" s="4"/>
      <c r="E567" s="4"/>
      <c r="F567" s="4"/>
      <c r="G567" s="4"/>
      <c r="H567" s="24">
        <f>H568+H835+H852</f>
        <v>1541792579.0600002</v>
      </c>
      <c r="I567" s="24">
        <f>I568+I835+I852</f>
        <v>1433493120.4200001</v>
      </c>
      <c r="J567" s="24">
        <f>J568+J835+J852</f>
        <v>1423671791.0599999</v>
      </c>
      <c r="AF567" s="86"/>
    </row>
    <row r="568" spans="1:32" x14ac:dyDescent="0.2">
      <c r="A568" s="1" t="s">
        <v>176</v>
      </c>
      <c r="B568" s="33" t="s">
        <v>76</v>
      </c>
      <c r="C568" s="33" t="s">
        <v>112</v>
      </c>
      <c r="D568" s="33" t="s">
        <v>86</v>
      </c>
      <c r="E568" s="33"/>
      <c r="F568" s="33"/>
      <c r="G568" s="33"/>
      <c r="H568" s="24">
        <f>H569+H632+H752+H767+H787</f>
        <v>1486710270.4900002</v>
      </c>
      <c r="I568" s="24">
        <f>I569+I632+I752+I767+I787</f>
        <v>1409553720.4200001</v>
      </c>
      <c r="J568" s="24">
        <f>J569+J632+J752+J767+J787</f>
        <v>1399732391.0599999</v>
      </c>
    </row>
    <row r="569" spans="1:32" x14ac:dyDescent="0.2">
      <c r="A569" s="1" t="s">
        <v>184</v>
      </c>
      <c r="B569" s="33" t="s">
        <v>76</v>
      </c>
      <c r="C569" s="33" t="s">
        <v>112</v>
      </c>
      <c r="D569" s="33" t="s">
        <v>85</v>
      </c>
      <c r="E569" s="33"/>
      <c r="F569" s="33"/>
      <c r="G569" s="33"/>
      <c r="H569" s="24">
        <f>H570+H574+H628+H624</f>
        <v>569398985.53000009</v>
      </c>
      <c r="I569" s="24">
        <f>I570+I574+I628</f>
        <v>547440486.41999996</v>
      </c>
      <c r="J569" s="24">
        <f>J570+J574+J628</f>
        <v>547943086.41999996</v>
      </c>
    </row>
    <row r="570" spans="1:32" ht="22.5" x14ac:dyDescent="0.2">
      <c r="A570" s="1" t="s">
        <v>510</v>
      </c>
      <c r="B570" s="33" t="s">
        <v>76</v>
      </c>
      <c r="C570" s="33" t="s">
        <v>112</v>
      </c>
      <c r="D570" s="33" t="s">
        <v>85</v>
      </c>
      <c r="E570" s="33" t="s">
        <v>282</v>
      </c>
      <c r="F570" s="33"/>
      <c r="G570" s="33"/>
      <c r="H570" s="24">
        <f t="shared" ref="H570:J572" si="68">H571</f>
        <v>47500</v>
      </c>
      <c r="I570" s="24">
        <f t="shared" si="68"/>
        <v>0</v>
      </c>
      <c r="J570" s="24">
        <f t="shared" si="68"/>
        <v>0</v>
      </c>
    </row>
    <row r="571" spans="1:32" ht="22.5" x14ac:dyDescent="0.2">
      <c r="A571" s="1" t="s">
        <v>511</v>
      </c>
      <c r="B571" s="33" t="s">
        <v>76</v>
      </c>
      <c r="C571" s="33" t="s">
        <v>112</v>
      </c>
      <c r="D571" s="33" t="s">
        <v>85</v>
      </c>
      <c r="E571" s="33" t="s">
        <v>316</v>
      </c>
      <c r="F571" s="33"/>
      <c r="G571" s="33"/>
      <c r="H571" s="24">
        <f t="shared" si="68"/>
        <v>47500</v>
      </c>
      <c r="I571" s="24">
        <f t="shared" si="68"/>
        <v>0</v>
      </c>
      <c r="J571" s="24">
        <f t="shared" si="68"/>
        <v>0</v>
      </c>
    </row>
    <row r="572" spans="1:32" ht="22.5" x14ac:dyDescent="0.2">
      <c r="A572" s="1" t="s">
        <v>727</v>
      </c>
      <c r="B572" s="33" t="s">
        <v>76</v>
      </c>
      <c r="C572" s="33" t="s">
        <v>112</v>
      </c>
      <c r="D572" s="33" t="s">
        <v>85</v>
      </c>
      <c r="E572" s="33" t="s">
        <v>726</v>
      </c>
      <c r="F572" s="33"/>
      <c r="G572" s="33"/>
      <c r="H572" s="24">
        <f t="shared" si="68"/>
        <v>47500</v>
      </c>
      <c r="I572" s="24">
        <f t="shared" si="68"/>
        <v>0</v>
      </c>
      <c r="J572" s="24">
        <f t="shared" si="68"/>
        <v>0</v>
      </c>
    </row>
    <row r="573" spans="1:32" x14ac:dyDescent="0.2">
      <c r="A573" s="1" t="s">
        <v>458</v>
      </c>
      <c r="B573" s="33" t="s">
        <v>76</v>
      </c>
      <c r="C573" s="33" t="s">
        <v>112</v>
      </c>
      <c r="D573" s="33" t="s">
        <v>85</v>
      </c>
      <c r="E573" s="33" t="s">
        <v>726</v>
      </c>
      <c r="F573" s="33" t="s">
        <v>94</v>
      </c>
      <c r="G573" s="33"/>
      <c r="H573" s="24">
        <v>47500</v>
      </c>
      <c r="I573" s="24">
        <v>0</v>
      </c>
      <c r="J573" s="24">
        <v>0</v>
      </c>
    </row>
    <row r="574" spans="1:32" ht="22.5" x14ac:dyDescent="0.2">
      <c r="A574" s="19" t="s">
        <v>509</v>
      </c>
      <c r="B574" s="33" t="s">
        <v>76</v>
      </c>
      <c r="C574" s="33" t="s">
        <v>112</v>
      </c>
      <c r="D574" s="33" t="s">
        <v>85</v>
      </c>
      <c r="E574" s="33" t="s">
        <v>283</v>
      </c>
      <c r="F574" s="33"/>
      <c r="G574" s="33"/>
      <c r="H574" s="24">
        <f>H575+H586+H611</f>
        <v>566967000.53000009</v>
      </c>
      <c r="I574" s="24">
        <f>I575+I586+I611</f>
        <v>547440486.41999996</v>
      </c>
      <c r="J574" s="24">
        <f>J575+J586+J611</f>
        <v>547943086.41999996</v>
      </c>
    </row>
    <row r="575" spans="1:32" ht="22.5" x14ac:dyDescent="0.2">
      <c r="A575" s="9" t="s">
        <v>7</v>
      </c>
      <c r="B575" s="33" t="s">
        <v>76</v>
      </c>
      <c r="C575" s="33" t="s">
        <v>112</v>
      </c>
      <c r="D575" s="33" t="s">
        <v>85</v>
      </c>
      <c r="E575" s="33" t="s">
        <v>5</v>
      </c>
      <c r="F575" s="33"/>
      <c r="G575" s="33"/>
      <c r="H575" s="24">
        <f>H581+H576+H579</f>
        <v>61793690</v>
      </c>
      <c r="I575" s="24">
        <f>I581+I576+I579</f>
        <v>61628916.420000002</v>
      </c>
      <c r="J575" s="24">
        <f>J581+J576+J579</f>
        <v>61628916.420000002</v>
      </c>
    </row>
    <row r="576" spans="1:32" x14ac:dyDescent="0.2">
      <c r="A576" s="1" t="s">
        <v>14</v>
      </c>
      <c r="B576" s="33" t="s">
        <v>76</v>
      </c>
      <c r="C576" s="33" t="s">
        <v>112</v>
      </c>
      <c r="D576" s="33" t="s">
        <v>85</v>
      </c>
      <c r="E576" s="33" t="s">
        <v>395</v>
      </c>
      <c r="F576" s="33"/>
      <c r="G576" s="33"/>
      <c r="H576" s="24">
        <f>H578+H577</f>
        <v>17675280</v>
      </c>
      <c r="I576" s="24">
        <f>I578+I577</f>
        <v>16200000</v>
      </c>
      <c r="J576" s="24">
        <f>J578+J577</f>
        <v>16200000</v>
      </c>
    </row>
    <row r="577" spans="1:31" x14ac:dyDescent="0.2">
      <c r="A577" s="1" t="s">
        <v>457</v>
      </c>
      <c r="B577" s="33" t="s">
        <v>76</v>
      </c>
      <c r="C577" s="33" t="s">
        <v>112</v>
      </c>
      <c r="D577" s="33" t="s">
        <v>85</v>
      </c>
      <c r="E577" s="33" t="s">
        <v>395</v>
      </c>
      <c r="F577" s="33" t="s">
        <v>94</v>
      </c>
      <c r="G577" s="33"/>
      <c r="H577" s="24">
        <v>16016805</v>
      </c>
      <c r="I577" s="24">
        <v>14500000</v>
      </c>
      <c r="J577" s="24">
        <v>14500000</v>
      </c>
    </row>
    <row r="578" spans="1:31" ht="33.75" x14ac:dyDescent="0.2">
      <c r="A578" s="1" t="s">
        <v>167</v>
      </c>
      <c r="B578" s="33" t="s">
        <v>76</v>
      </c>
      <c r="C578" s="33" t="s">
        <v>112</v>
      </c>
      <c r="D578" s="33" t="s">
        <v>85</v>
      </c>
      <c r="E578" s="33" t="s">
        <v>395</v>
      </c>
      <c r="F578" s="33" t="s">
        <v>165</v>
      </c>
      <c r="G578" s="33"/>
      <c r="H578" s="24">
        <v>1658475</v>
      </c>
      <c r="I578" s="24">
        <v>1700000</v>
      </c>
      <c r="J578" s="24">
        <v>1700000</v>
      </c>
    </row>
    <row r="579" spans="1:31" x14ac:dyDescent="0.2">
      <c r="A579" s="1" t="s">
        <v>397</v>
      </c>
      <c r="B579" s="33" t="s">
        <v>76</v>
      </c>
      <c r="C579" s="33" t="s">
        <v>112</v>
      </c>
      <c r="D579" s="33" t="s">
        <v>85</v>
      </c>
      <c r="E579" s="33" t="s">
        <v>396</v>
      </c>
      <c r="F579" s="33"/>
      <c r="G579" s="33"/>
      <c r="H579" s="24">
        <f>H580</f>
        <v>41822000</v>
      </c>
      <c r="I579" s="24">
        <f>I580</f>
        <v>43050000</v>
      </c>
      <c r="J579" s="24">
        <f>J580</f>
        <v>43050000</v>
      </c>
    </row>
    <row r="580" spans="1:31" x14ac:dyDescent="0.2">
      <c r="A580" s="1" t="s">
        <v>457</v>
      </c>
      <c r="B580" s="33" t="s">
        <v>76</v>
      </c>
      <c r="C580" s="33" t="s">
        <v>112</v>
      </c>
      <c r="D580" s="33" t="s">
        <v>85</v>
      </c>
      <c r="E580" s="33" t="s">
        <v>396</v>
      </c>
      <c r="F580" s="33" t="s">
        <v>94</v>
      </c>
      <c r="G580" s="33"/>
      <c r="H580" s="24">
        <v>41822000</v>
      </c>
      <c r="I580" s="24">
        <v>43050000</v>
      </c>
      <c r="J580" s="24">
        <v>43050000</v>
      </c>
    </row>
    <row r="581" spans="1:31" ht="45" x14ac:dyDescent="0.2">
      <c r="A581" s="16" t="s">
        <v>37</v>
      </c>
      <c r="B581" s="33" t="s">
        <v>76</v>
      </c>
      <c r="C581" s="33" t="s">
        <v>112</v>
      </c>
      <c r="D581" s="33" t="s">
        <v>85</v>
      </c>
      <c r="E581" s="36" t="s">
        <v>394</v>
      </c>
      <c r="F581" s="33"/>
      <c r="G581" s="33"/>
      <c r="H581" s="24">
        <f>H582+H583+H584+H585</f>
        <v>2296410</v>
      </c>
      <c r="I581" s="24">
        <f>I582+I583+I584+I585</f>
        <v>2378916.42</v>
      </c>
      <c r="J581" s="24">
        <f>J582+J583+J584+J585</f>
        <v>2378916.42</v>
      </c>
    </row>
    <row r="582" spans="1:31" x14ac:dyDescent="0.2">
      <c r="A582" s="1" t="s">
        <v>458</v>
      </c>
      <c r="B582" s="33" t="s">
        <v>76</v>
      </c>
      <c r="C582" s="33" t="s">
        <v>112</v>
      </c>
      <c r="D582" s="33" t="s">
        <v>85</v>
      </c>
      <c r="E582" s="36" t="s">
        <v>394</v>
      </c>
      <c r="F582" s="33" t="s">
        <v>94</v>
      </c>
      <c r="G582" s="33"/>
      <c r="H582" s="24">
        <v>1194880</v>
      </c>
      <c r="I582" s="24">
        <v>1289196.42</v>
      </c>
      <c r="J582" s="24">
        <v>1289196.42</v>
      </c>
    </row>
    <row r="583" spans="1:31" x14ac:dyDescent="0.2">
      <c r="A583" s="1" t="s">
        <v>168</v>
      </c>
      <c r="B583" s="33" t="s">
        <v>76</v>
      </c>
      <c r="C583" s="33" t="s">
        <v>112</v>
      </c>
      <c r="D583" s="33" t="s">
        <v>85</v>
      </c>
      <c r="E583" s="36" t="s">
        <v>394</v>
      </c>
      <c r="F583" s="33" t="s">
        <v>166</v>
      </c>
      <c r="G583" s="33"/>
      <c r="H583" s="24">
        <v>118830</v>
      </c>
      <c r="I583" s="24">
        <v>128200</v>
      </c>
      <c r="J583" s="24">
        <v>128200</v>
      </c>
    </row>
    <row r="584" spans="1:31" x14ac:dyDescent="0.2">
      <c r="A584" s="1" t="s">
        <v>458</v>
      </c>
      <c r="B584" s="33" t="s">
        <v>76</v>
      </c>
      <c r="C584" s="33" t="s">
        <v>112</v>
      </c>
      <c r="D584" s="33" t="s">
        <v>85</v>
      </c>
      <c r="E584" s="36" t="s">
        <v>394</v>
      </c>
      <c r="F584" s="33" t="s">
        <v>94</v>
      </c>
      <c r="G584" s="33" t="s">
        <v>220</v>
      </c>
      <c r="H584" s="24">
        <v>893700</v>
      </c>
      <c r="I584" s="24">
        <v>873550</v>
      </c>
      <c r="J584" s="24">
        <v>873550</v>
      </c>
    </row>
    <row r="585" spans="1:31" x14ac:dyDescent="0.2">
      <c r="A585" s="1" t="s">
        <v>168</v>
      </c>
      <c r="B585" s="33" t="s">
        <v>76</v>
      </c>
      <c r="C585" s="33" t="s">
        <v>112</v>
      </c>
      <c r="D585" s="33" t="s">
        <v>85</v>
      </c>
      <c r="E585" s="36" t="s">
        <v>394</v>
      </c>
      <c r="F585" s="33" t="s">
        <v>166</v>
      </c>
      <c r="G585" s="33" t="s">
        <v>220</v>
      </c>
      <c r="H585" s="24">
        <v>89000</v>
      </c>
      <c r="I585" s="24">
        <v>87970</v>
      </c>
      <c r="J585" s="24">
        <v>87970</v>
      </c>
    </row>
    <row r="586" spans="1:31" ht="22.5" x14ac:dyDescent="0.2">
      <c r="A586" s="19" t="s">
        <v>8</v>
      </c>
      <c r="B586" s="33" t="s">
        <v>76</v>
      </c>
      <c r="C586" s="33" t="s">
        <v>112</v>
      </c>
      <c r="D586" s="33" t="s">
        <v>85</v>
      </c>
      <c r="E586" s="33" t="s">
        <v>6</v>
      </c>
      <c r="F586" s="33"/>
      <c r="G586" s="33"/>
      <c r="H586" s="24">
        <f>H587+H596+H594+H606</f>
        <v>489164619.92000008</v>
      </c>
      <c r="I586" s="24">
        <f>I587+I596+I594+I606</f>
        <v>485588870</v>
      </c>
      <c r="J586" s="24">
        <f>J587+J596+J594+J606</f>
        <v>486091470</v>
      </c>
    </row>
    <row r="587" spans="1:31" ht="33.75" x14ac:dyDescent="0.2">
      <c r="A587" s="18" t="s">
        <v>197</v>
      </c>
      <c r="B587" s="33" t="s">
        <v>76</v>
      </c>
      <c r="C587" s="33" t="s">
        <v>112</v>
      </c>
      <c r="D587" s="33" t="s">
        <v>85</v>
      </c>
      <c r="E587" s="33" t="s">
        <v>226</v>
      </c>
      <c r="F587" s="33"/>
      <c r="G587" s="33"/>
      <c r="H587" s="24">
        <f>H588+H590+H592+H593+H589+H591</f>
        <v>302328500.00000006</v>
      </c>
      <c r="I587" s="24">
        <f>I588+I590+I592+I593+I589+I591</f>
        <v>301687400</v>
      </c>
      <c r="J587" s="24">
        <f>J588+J590+J592+J593+J589+J591</f>
        <v>301472000</v>
      </c>
      <c r="K587" s="24">
        <f t="shared" ref="K587:AE587" si="69">K588+K590+K592+K593+K589</f>
        <v>0</v>
      </c>
      <c r="L587" s="24">
        <f t="shared" si="69"/>
        <v>0</v>
      </c>
      <c r="M587" s="24">
        <f t="shared" si="69"/>
        <v>0</v>
      </c>
      <c r="N587" s="24">
        <f t="shared" si="69"/>
        <v>0</v>
      </c>
      <c r="O587" s="24">
        <f t="shared" si="69"/>
        <v>0</v>
      </c>
      <c r="P587" s="24">
        <f t="shared" si="69"/>
        <v>0</v>
      </c>
      <c r="Q587" s="24">
        <f t="shared" si="69"/>
        <v>0</v>
      </c>
      <c r="R587" s="24">
        <f t="shared" si="69"/>
        <v>0</v>
      </c>
      <c r="S587" s="24">
        <f t="shared" si="69"/>
        <v>0</v>
      </c>
      <c r="T587" s="24">
        <f t="shared" si="69"/>
        <v>0</v>
      </c>
      <c r="U587" s="24">
        <f t="shared" si="69"/>
        <v>0</v>
      </c>
      <c r="V587" s="24">
        <f t="shared" si="69"/>
        <v>0</v>
      </c>
      <c r="W587" s="24">
        <f t="shared" si="69"/>
        <v>0</v>
      </c>
      <c r="X587" s="24">
        <f t="shared" si="69"/>
        <v>0</v>
      </c>
      <c r="Y587" s="24">
        <f t="shared" si="69"/>
        <v>0</v>
      </c>
      <c r="Z587" s="24">
        <f t="shared" si="69"/>
        <v>0</v>
      </c>
      <c r="AA587" s="24">
        <f t="shared" si="69"/>
        <v>0</v>
      </c>
      <c r="AB587" s="24">
        <f t="shared" si="69"/>
        <v>0</v>
      </c>
      <c r="AC587" s="24">
        <f t="shared" si="69"/>
        <v>0</v>
      </c>
      <c r="AD587" s="24">
        <f t="shared" si="69"/>
        <v>0</v>
      </c>
      <c r="AE587" s="24">
        <f t="shared" si="69"/>
        <v>0</v>
      </c>
    </row>
    <row r="588" spans="1:31" x14ac:dyDescent="0.2">
      <c r="A588" s="9" t="s">
        <v>450</v>
      </c>
      <c r="B588" s="33" t="s">
        <v>76</v>
      </c>
      <c r="C588" s="33" t="s">
        <v>112</v>
      </c>
      <c r="D588" s="33" t="s">
        <v>85</v>
      </c>
      <c r="E588" s="33" t="s">
        <v>226</v>
      </c>
      <c r="F588" s="33" t="s">
        <v>180</v>
      </c>
      <c r="G588" s="33" t="s">
        <v>220</v>
      </c>
      <c r="H588" s="24">
        <v>184561718.03</v>
      </c>
      <c r="I588" s="24">
        <f>117500000+66487400</f>
        <v>183987400</v>
      </c>
      <c r="J588" s="24">
        <f>117500000+66272000</f>
        <v>183772000</v>
      </c>
    </row>
    <row r="589" spans="1:31" x14ac:dyDescent="0.2">
      <c r="A589" s="9" t="s">
        <v>725</v>
      </c>
      <c r="B589" s="33" t="s">
        <v>76</v>
      </c>
      <c r="C589" s="33" t="s">
        <v>112</v>
      </c>
      <c r="D589" s="33" t="s">
        <v>85</v>
      </c>
      <c r="E589" s="33" t="s">
        <v>226</v>
      </c>
      <c r="F589" s="33" t="s">
        <v>181</v>
      </c>
      <c r="G589" s="33" t="s">
        <v>220</v>
      </c>
      <c r="H589" s="24">
        <v>172.5</v>
      </c>
      <c r="I589" s="24">
        <v>0</v>
      </c>
      <c r="J589" s="24">
        <v>0</v>
      </c>
    </row>
    <row r="590" spans="1:31" ht="22.5" x14ac:dyDescent="0.2">
      <c r="A590" s="9" t="s">
        <v>451</v>
      </c>
      <c r="B590" s="33" t="s">
        <v>76</v>
      </c>
      <c r="C590" s="33" t="s">
        <v>112</v>
      </c>
      <c r="D590" s="33" t="s">
        <v>85</v>
      </c>
      <c r="E590" s="33" t="s">
        <v>226</v>
      </c>
      <c r="F590" s="33" t="s">
        <v>449</v>
      </c>
      <c r="G590" s="33" t="s">
        <v>220</v>
      </c>
      <c r="H590" s="24">
        <v>54256128.369999997</v>
      </c>
      <c r="I590" s="24">
        <v>54200000</v>
      </c>
      <c r="J590" s="24">
        <v>54200000</v>
      </c>
    </row>
    <row r="591" spans="1:31" x14ac:dyDescent="0.2">
      <c r="A591" s="1" t="s">
        <v>195</v>
      </c>
      <c r="B591" s="33" t="s">
        <v>76</v>
      </c>
      <c r="C591" s="33" t="s">
        <v>112</v>
      </c>
      <c r="D591" s="33" t="s">
        <v>85</v>
      </c>
      <c r="E591" s="33" t="s">
        <v>226</v>
      </c>
      <c r="F591" s="33" t="s">
        <v>194</v>
      </c>
      <c r="G591" s="33" t="s">
        <v>220</v>
      </c>
      <c r="H591" s="24">
        <v>1853492.23</v>
      </c>
      <c r="I591" s="24">
        <v>0</v>
      </c>
      <c r="J591" s="24">
        <v>0</v>
      </c>
    </row>
    <row r="592" spans="1:31" x14ac:dyDescent="0.2">
      <c r="A592" s="1" t="s">
        <v>458</v>
      </c>
      <c r="B592" s="33" t="s">
        <v>76</v>
      </c>
      <c r="C592" s="33" t="s">
        <v>112</v>
      </c>
      <c r="D592" s="33" t="s">
        <v>85</v>
      </c>
      <c r="E592" s="33" t="s">
        <v>226</v>
      </c>
      <c r="F592" s="33" t="s">
        <v>94</v>
      </c>
      <c r="G592" s="33" t="s">
        <v>220</v>
      </c>
      <c r="H592" s="24">
        <v>35446507.770000003</v>
      </c>
      <c r="I592" s="24">
        <v>37300000</v>
      </c>
      <c r="J592" s="24">
        <v>37300000</v>
      </c>
    </row>
    <row r="593" spans="1:31" ht="33.75" x14ac:dyDescent="0.2">
      <c r="A593" s="1" t="s">
        <v>167</v>
      </c>
      <c r="B593" s="33" t="s">
        <v>76</v>
      </c>
      <c r="C593" s="33" t="s">
        <v>112</v>
      </c>
      <c r="D593" s="33" t="s">
        <v>85</v>
      </c>
      <c r="E593" s="33" t="s">
        <v>226</v>
      </c>
      <c r="F593" s="33" t="s">
        <v>165</v>
      </c>
      <c r="G593" s="33" t="s">
        <v>220</v>
      </c>
      <c r="H593" s="24">
        <v>26210481.100000001</v>
      </c>
      <c r="I593" s="24">
        <v>26200000</v>
      </c>
      <c r="J593" s="24">
        <v>26200000</v>
      </c>
    </row>
    <row r="594" spans="1:31" ht="33.75" x14ac:dyDescent="0.2">
      <c r="A594" s="1" t="s">
        <v>192</v>
      </c>
      <c r="B594" s="33" t="s">
        <v>76</v>
      </c>
      <c r="C594" s="33" t="s">
        <v>112</v>
      </c>
      <c r="D594" s="33" t="s">
        <v>85</v>
      </c>
      <c r="E594" s="33" t="s">
        <v>229</v>
      </c>
      <c r="F594" s="33"/>
      <c r="G594" s="33"/>
      <c r="H594" s="24">
        <f>H595</f>
        <v>4260000</v>
      </c>
      <c r="I594" s="24">
        <f>I595</f>
        <v>4260000</v>
      </c>
      <c r="J594" s="24">
        <f>J595</f>
        <v>4260000</v>
      </c>
    </row>
    <row r="595" spans="1:31" x14ac:dyDescent="0.2">
      <c r="A595" s="18" t="s">
        <v>688</v>
      </c>
      <c r="B595" s="33" t="s">
        <v>76</v>
      </c>
      <c r="C595" s="33" t="s">
        <v>112</v>
      </c>
      <c r="D595" s="33" t="s">
        <v>85</v>
      </c>
      <c r="E595" s="33" t="s">
        <v>229</v>
      </c>
      <c r="F595" s="33" t="s">
        <v>687</v>
      </c>
      <c r="G595" s="33" t="s">
        <v>220</v>
      </c>
      <c r="H595" s="25">
        <v>4260000</v>
      </c>
      <c r="I595" s="25">
        <v>4260000</v>
      </c>
      <c r="J595" s="25">
        <v>4260000</v>
      </c>
    </row>
    <row r="596" spans="1:31" ht="22.5" x14ac:dyDescent="0.2">
      <c r="A596" s="45" t="s">
        <v>553</v>
      </c>
      <c r="B596" s="33" t="s">
        <v>76</v>
      </c>
      <c r="C596" s="33" t="s">
        <v>112</v>
      </c>
      <c r="D596" s="33" t="s">
        <v>85</v>
      </c>
      <c r="E596" s="33" t="s">
        <v>398</v>
      </c>
      <c r="F596" s="33"/>
      <c r="G596" s="33"/>
      <c r="H596" s="24">
        <f>SUM(H597:H605)</f>
        <v>180526119.92000002</v>
      </c>
      <c r="I596" s="24">
        <f>SUM(I597:I605)</f>
        <v>178919470</v>
      </c>
      <c r="J596" s="24">
        <f>SUM(J597:J605)</f>
        <v>179637470</v>
      </c>
    </row>
    <row r="597" spans="1:31" x14ac:dyDescent="0.2">
      <c r="A597" s="9" t="s">
        <v>450</v>
      </c>
      <c r="B597" s="33" t="s">
        <v>76</v>
      </c>
      <c r="C597" s="33" t="s">
        <v>112</v>
      </c>
      <c r="D597" s="33" t="s">
        <v>85</v>
      </c>
      <c r="E597" s="33" t="s">
        <v>398</v>
      </c>
      <c r="F597" s="33" t="s">
        <v>180</v>
      </c>
      <c r="G597" s="33"/>
      <c r="H597" s="24">
        <v>75125320</v>
      </c>
      <c r="I597" s="24">
        <v>74285320</v>
      </c>
      <c r="J597" s="24">
        <v>74285320</v>
      </c>
    </row>
    <row r="598" spans="1:31" ht="22.5" x14ac:dyDescent="0.2">
      <c r="A598" s="9" t="s">
        <v>451</v>
      </c>
      <c r="B598" s="33" t="s">
        <v>76</v>
      </c>
      <c r="C598" s="33" t="s">
        <v>112</v>
      </c>
      <c r="D598" s="33" t="s">
        <v>85</v>
      </c>
      <c r="E598" s="33" t="s">
        <v>398</v>
      </c>
      <c r="F598" s="33" t="s">
        <v>449</v>
      </c>
      <c r="G598" s="33"/>
      <c r="H598" s="24">
        <v>22685150</v>
      </c>
      <c r="I598" s="24">
        <v>22434150</v>
      </c>
      <c r="J598" s="24">
        <v>22434150</v>
      </c>
    </row>
    <row r="599" spans="1:31" x14ac:dyDescent="0.2">
      <c r="A599" s="1" t="s">
        <v>195</v>
      </c>
      <c r="B599" s="33" t="s">
        <v>76</v>
      </c>
      <c r="C599" s="33" t="s">
        <v>112</v>
      </c>
      <c r="D599" s="33" t="s">
        <v>85</v>
      </c>
      <c r="E599" s="33" t="s">
        <v>398</v>
      </c>
      <c r="F599" s="33" t="s">
        <v>194</v>
      </c>
      <c r="G599" s="33"/>
      <c r="H599" s="24">
        <v>3366134.17</v>
      </c>
      <c r="I599" s="24">
        <v>2500000</v>
      </c>
      <c r="J599" s="24">
        <v>2500000</v>
      </c>
    </row>
    <row r="600" spans="1:31" x14ac:dyDescent="0.2">
      <c r="A600" s="1" t="s">
        <v>458</v>
      </c>
      <c r="B600" s="33" t="s">
        <v>76</v>
      </c>
      <c r="C600" s="33" t="s">
        <v>112</v>
      </c>
      <c r="D600" s="33" t="s">
        <v>85</v>
      </c>
      <c r="E600" s="33" t="s">
        <v>398</v>
      </c>
      <c r="F600" s="33" t="s">
        <v>94</v>
      </c>
      <c r="G600" s="33"/>
      <c r="H600" s="24">
        <v>16846416.66</v>
      </c>
      <c r="I600" s="24">
        <v>15537820</v>
      </c>
      <c r="J600" s="24">
        <v>15537820</v>
      </c>
    </row>
    <row r="601" spans="1:31" x14ac:dyDescent="0.2">
      <c r="A601" s="47" t="s">
        <v>478</v>
      </c>
      <c r="B601" s="33" t="s">
        <v>76</v>
      </c>
      <c r="C601" s="33" t="s">
        <v>112</v>
      </c>
      <c r="D601" s="33" t="s">
        <v>85</v>
      </c>
      <c r="E601" s="33" t="s">
        <v>398</v>
      </c>
      <c r="F601" s="34" t="s">
        <v>477</v>
      </c>
      <c r="G601" s="33"/>
      <c r="H601" s="24">
        <v>30332831.149999999</v>
      </c>
      <c r="I601" s="24">
        <v>30462180</v>
      </c>
      <c r="J601" s="24">
        <v>30462180</v>
      </c>
    </row>
    <row r="602" spans="1:31" ht="33.75" x14ac:dyDescent="0.2">
      <c r="A602" s="1" t="s">
        <v>167</v>
      </c>
      <c r="B602" s="33" t="s">
        <v>76</v>
      </c>
      <c r="C602" s="33" t="s">
        <v>112</v>
      </c>
      <c r="D602" s="33" t="s">
        <v>85</v>
      </c>
      <c r="E602" s="33" t="s">
        <v>398</v>
      </c>
      <c r="F602" s="33" t="s">
        <v>165</v>
      </c>
      <c r="G602" s="33"/>
      <c r="H602" s="24">
        <v>14076600</v>
      </c>
      <c r="I602" s="24">
        <v>14626000</v>
      </c>
      <c r="J602" s="24">
        <v>15344000</v>
      </c>
    </row>
    <row r="603" spans="1:31" x14ac:dyDescent="0.2">
      <c r="A603" s="1" t="s">
        <v>97</v>
      </c>
      <c r="B603" s="33" t="s">
        <v>76</v>
      </c>
      <c r="C603" s="33" t="s">
        <v>112</v>
      </c>
      <c r="D603" s="33" t="s">
        <v>85</v>
      </c>
      <c r="E603" s="33" t="s">
        <v>398</v>
      </c>
      <c r="F603" s="33" t="s">
        <v>95</v>
      </c>
      <c r="G603" s="33"/>
      <c r="H603" s="24">
        <v>17784489.739999998</v>
      </c>
      <c r="I603" s="24">
        <v>19000000</v>
      </c>
      <c r="J603" s="24">
        <v>19000000</v>
      </c>
    </row>
    <row r="604" spans="1:31" x14ac:dyDescent="0.2">
      <c r="A604" s="1" t="s">
        <v>326</v>
      </c>
      <c r="B604" s="33" t="s">
        <v>76</v>
      </c>
      <c r="C604" s="33" t="s">
        <v>112</v>
      </c>
      <c r="D604" s="33" t="s">
        <v>85</v>
      </c>
      <c r="E604" s="33" t="s">
        <v>398</v>
      </c>
      <c r="F604" s="33" t="s">
        <v>96</v>
      </c>
      <c r="G604" s="33"/>
      <c r="H604" s="24">
        <v>61186.21</v>
      </c>
      <c r="I604" s="24">
        <v>74000</v>
      </c>
      <c r="J604" s="24">
        <v>74000</v>
      </c>
    </row>
    <row r="605" spans="1:31" x14ac:dyDescent="0.2">
      <c r="A605" s="6" t="s">
        <v>694</v>
      </c>
      <c r="B605" s="33" t="s">
        <v>76</v>
      </c>
      <c r="C605" s="33" t="s">
        <v>112</v>
      </c>
      <c r="D605" s="33" t="s">
        <v>85</v>
      </c>
      <c r="E605" s="33" t="s">
        <v>398</v>
      </c>
      <c r="F605" s="33" t="s">
        <v>691</v>
      </c>
      <c r="G605" s="6"/>
      <c r="H605" s="24">
        <v>247991.99</v>
      </c>
      <c r="I605" s="24">
        <v>0</v>
      </c>
      <c r="J605" s="24">
        <v>0</v>
      </c>
      <c r="K605" s="24">
        <v>1894.02</v>
      </c>
      <c r="L605" s="24">
        <v>1894.02</v>
      </c>
      <c r="M605" s="24">
        <v>1894.02</v>
      </c>
      <c r="N605" s="24">
        <v>1894.02</v>
      </c>
      <c r="O605" s="24">
        <v>1894.02</v>
      </c>
      <c r="P605" s="24">
        <v>1894.02</v>
      </c>
      <c r="Q605" s="24">
        <v>1894.02</v>
      </c>
      <c r="R605" s="24">
        <v>1894.02</v>
      </c>
      <c r="S605" s="24">
        <v>1894.02</v>
      </c>
      <c r="T605" s="24">
        <v>1894.02</v>
      </c>
      <c r="U605" s="24">
        <v>1894.02</v>
      </c>
      <c r="V605" s="24">
        <v>1894.02</v>
      </c>
      <c r="W605" s="24">
        <v>1894.02</v>
      </c>
      <c r="X605" s="24">
        <v>1894.02</v>
      </c>
      <c r="Y605" s="24">
        <v>1894.02</v>
      </c>
      <c r="Z605" s="24">
        <v>1894.02</v>
      </c>
      <c r="AA605" s="24">
        <v>1894.02</v>
      </c>
      <c r="AB605" s="24">
        <v>1894.02</v>
      </c>
      <c r="AC605" s="24">
        <v>1894.02</v>
      </c>
      <c r="AD605" s="24">
        <v>1894.02</v>
      </c>
      <c r="AE605" s="24">
        <v>1894.02</v>
      </c>
    </row>
    <row r="606" spans="1:31" ht="45" x14ac:dyDescent="0.2">
      <c r="A606" s="20" t="s">
        <v>227</v>
      </c>
      <c r="B606" s="33" t="s">
        <v>76</v>
      </c>
      <c r="C606" s="33" t="s">
        <v>112</v>
      </c>
      <c r="D606" s="33" t="s">
        <v>85</v>
      </c>
      <c r="E606" s="33" t="s">
        <v>576</v>
      </c>
      <c r="F606" s="33"/>
      <c r="G606" s="33"/>
      <c r="H606" s="24">
        <f>H607+H608+H609+H610</f>
        <v>2050000</v>
      </c>
      <c r="I606" s="24">
        <f t="shared" ref="I606:J606" si="70">I607+I608+I609+I610</f>
        <v>722000</v>
      </c>
      <c r="J606" s="24">
        <f t="shared" si="70"/>
        <v>722000</v>
      </c>
    </row>
    <row r="607" spans="1:31" x14ac:dyDescent="0.2">
      <c r="A607" s="1" t="s">
        <v>195</v>
      </c>
      <c r="B607" s="33" t="s">
        <v>76</v>
      </c>
      <c r="C607" s="33" t="s">
        <v>112</v>
      </c>
      <c r="D607" s="33" t="s">
        <v>85</v>
      </c>
      <c r="E607" s="33" t="s">
        <v>576</v>
      </c>
      <c r="F607" s="33" t="s">
        <v>194</v>
      </c>
      <c r="G607" s="33"/>
      <c r="H607" s="24">
        <v>190410</v>
      </c>
      <c r="I607" s="24">
        <v>0</v>
      </c>
      <c r="J607" s="24">
        <v>0</v>
      </c>
    </row>
    <row r="608" spans="1:31" x14ac:dyDescent="0.2">
      <c r="A608" s="1" t="s">
        <v>195</v>
      </c>
      <c r="B608" s="33" t="s">
        <v>76</v>
      </c>
      <c r="C608" s="33" t="s">
        <v>112</v>
      </c>
      <c r="D608" s="33" t="s">
        <v>85</v>
      </c>
      <c r="E608" s="33" t="s">
        <v>576</v>
      </c>
      <c r="F608" s="33" t="s">
        <v>194</v>
      </c>
      <c r="G608" s="33" t="s">
        <v>220</v>
      </c>
      <c r="H608" s="24">
        <v>572000</v>
      </c>
      <c r="I608" s="24">
        <v>0</v>
      </c>
      <c r="J608" s="24">
        <v>0</v>
      </c>
    </row>
    <row r="609" spans="1:31" x14ac:dyDescent="0.2">
      <c r="A609" s="1" t="s">
        <v>458</v>
      </c>
      <c r="B609" s="33" t="s">
        <v>76</v>
      </c>
      <c r="C609" s="33" t="s">
        <v>112</v>
      </c>
      <c r="D609" s="33" t="s">
        <v>85</v>
      </c>
      <c r="E609" s="33" t="s">
        <v>576</v>
      </c>
      <c r="F609" s="33" t="s">
        <v>94</v>
      </c>
      <c r="G609" s="33"/>
      <c r="H609" s="25">
        <v>1287590</v>
      </c>
      <c r="I609" s="25">
        <v>150000</v>
      </c>
      <c r="J609" s="25">
        <v>150000</v>
      </c>
    </row>
    <row r="610" spans="1:31" x14ac:dyDescent="0.2">
      <c r="A610" s="1" t="s">
        <v>458</v>
      </c>
      <c r="B610" s="33" t="s">
        <v>76</v>
      </c>
      <c r="C610" s="33" t="s">
        <v>112</v>
      </c>
      <c r="D610" s="33" t="s">
        <v>85</v>
      </c>
      <c r="E610" s="33" t="s">
        <v>228</v>
      </c>
      <c r="F610" s="33" t="s">
        <v>94</v>
      </c>
      <c r="G610" s="33" t="s">
        <v>220</v>
      </c>
      <c r="H610" s="25">
        <v>0</v>
      </c>
      <c r="I610" s="25">
        <v>572000</v>
      </c>
      <c r="J610" s="25">
        <v>572000</v>
      </c>
    </row>
    <row r="611" spans="1:31" x14ac:dyDescent="0.2">
      <c r="A611" s="19" t="s">
        <v>10</v>
      </c>
      <c r="B611" s="33" t="s">
        <v>76</v>
      </c>
      <c r="C611" s="33" t="s">
        <v>112</v>
      </c>
      <c r="D611" s="33" t="s">
        <v>85</v>
      </c>
      <c r="E611" s="33" t="s">
        <v>9</v>
      </c>
      <c r="F611" s="33"/>
      <c r="G611" s="33"/>
      <c r="H611" s="24">
        <f>H619+H616+H612+H621</f>
        <v>16008690.610000001</v>
      </c>
      <c r="I611" s="24">
        <f>I619+I616+I612+I621</f>
        <v>222700</v>
      </c>
      <c r="J611" s="24">
        <f>J619+J616+J612+J621</f>
        <v>222700</v>
      </c>
      <c r="K611" s="24">
        <f t="shared" ref="K611:AE611" si="71">K619+K628+K630</f>
        <v>0</v>
      </c>
      <c r="L611" s="24">
        <f t="shared" si="71"/>
        <v>0</v>
      </c>
      <c r="M611" s="24">
        <f t="shared" si="71"/>
        <v>0</v>
      </c>
      <c r="N611" s="24">
        <f t="shared" si="71"/>
        <v>0</v>
      </c>
      <c r="O611" s="24">
        <f t="shared" si="71"/>
        <v>0</v>
      </c>
      <c r="P611" s="24">
        <f t="shared" si="71"/>
        <v>0</v>
      </c>
      <c r="Q611" s="24">
        <f t="shared" si="71"/>
        <v>0</v>
      </c>
      <c r="R611" s="24">
        <f t="shared" si="71"/>
        <v>0</v>
      </c>
      <c r="S611" s="24">
        <f t="shared" si="71"/>
        <v>0</v>
      </c>
      <c r="T611" s="24">
        <f t="shared" si="71"/>
        <v>0</v>
      </c>
      <c r="U611" s="24">
        <f t="shared" si="71"/>
        <v>0</v>
      </c>
      <c r="V611" s="24">
        <f t="shared" si="71"/>
        <v>0</v>
      </c>
      <c r="W611" s="24">
        <f t="shared" si="71"/>
        <v>0</v>
      </c>
      <c r="X611" s="24">
        <f t="shared" si="71"/>
        <v>0</v>
      </c>
      <c r="Y611" s="24">
        <f t="shared" si="71"/>
        <v>0</v>
      </c>
      <c r="Z611" s="24">
        <f t="shared" si="71"/>
        <v>0</v>
      </c>
      <c r="AA611" s="24">
        <f t="shared" si="71"/>
        <v>0</v>
      </c>
      <c r="AB611" s="24">
        <f t="shared" si="71"/>
        <v>0</v>
      </c>
      <c r="AC611" s="24">
        <f t="shared" si="71"/>
        <v>0</v>
      </c>
      <c r="AD611" s="24">
        <f t="shared" si="71"/>
        <v>0</v>
      </c>
      <c r="AE611" s="24">
        <f t="shared" si="71"/>
        <v>0</v>
      </c>
    </row>
    <row r="612" spans="1:31" ht="22.5" x14ac:dyDescent="0.2">
      <c r="A612" s="18" t="s">
        <v>578</v>
      </c>
      <c r="B612" s="33" t="s">
        <v>76</v>
      </c>
      <c r="C612" s="33" t="s">
        <v>112</v>
      </c>
      <c r="D612" s="33" t="s">
        <v>85</v>
      </c>
      <c r="E612" s="33" t="s">
        <v>577</v>
      </c>
      <c r="F612" s="33"/>
      <c r="G612" s="33"/>
      <c r="H612" s="24">
        <f>H614+H615+H613</f>
        <v>9765940.120000001</v>
      </c>
      <c r="I612" s="24">
        <f t="shared" ref="I612:J612" si="72">I614+I615+I613</f>
        <v>0</v>
      </c>
      <c r="J612" s="24">
        <f t="shared" si="72"/>
        <v>0</v>
      </c>
      <c r="K612" s="24">
        <f t="shared" ref="K612:AE612" si="73">K614+K615</f>
        <v>0</v>
      </c>
      <c r="L612" s="24">
        <f t="shared" si="73"/>
        <v>0</v>
      </c>
      <c r="M612" s="24">
        <f t="shared" si="73"/>
        <v>0</v>
      </c>
      <c r="N612" s="24">
        <f t="shared" si="73"/>
        <v>0</v>
      </c>
      <c r="O612" s="24">
        <f t="shared" si="73"/>
        <v>0</v>
      </c>
      <c r="P612" s="24">
        <f t="shared" si="73"/>
        <v>0</v>
      </c>
      <c r="Q612" s="24">
        <f t="shared" si="73"/>
        <v>0</v>
      </c>
      <c r="R612" s="24">
        <f t="shared" si="73"/>
        <v>0</v>
      </c>
      <c r="S612" s="24">
        <f t="shared" si="73"/>
        <v>0</v>
      </c>
      <c r="T612" s="24">
        <f t="shared" si="73"/>
        <v>0</v>
      </c>
      <c r="U612" s="24">
        <f t="shared" si="73"/>
        <v>0</v>
      </c>
      <c r="V612" s="24">
        <f t="shared" si="73"/>
        <v>0</v>
      </c>
      <c r="W612" s="24">
        <f t="shared" si="73"/>
        <v>0</v>
      </c>
      <c r="X612" s="24">
        <f t="shared" si="73"/>
        <v>0</v>
      </c>
      <c r="Y612" s="24">
        <f t="shared" si="73"/>
        <v>0</v>
      </c>
      <c r="Z612" s="24">
        <f t="shared" si="73"/>
        <v>0</v>
      </c>
      <c r="AA612" s="24">
        <f t="shared" si="73"/>
        <v>0</v>
      </c>
      <c r="AB612" s="24">
        <f t="shared" si="73"/>
        <v>0</v>
      </c>
      <c r="AC612" s="24">
        <f t="shared" si="73"/>
        <v>0</v>
      </c>
      <c r="AD612" s="24">
        <f t="shared" si="73"/>
        <v>0</v>
      </c>
      <c r="AE612" s="24">
        <f t="shared" si="73"/>
        <v>0</v>
      </c>
    </row>
    <row r="613" spans="1:31" x14ac:dyDescent="0.2">
      <c r="A613" s="1" t="s">
        <v>458</v>
      </c>
      <c r="B613" s="33" t="s">
        <v>76</v>
      </c>
      <c r="C613" s="33" t="s">
        <v>112</v>
      </c>
      <c r="D613" s="33" t="s">
        <v>85</v>
      </c>
      <c r="E613" s="33" t="s">
        <v>577</v>
      </c>
      <c r="F613" s="33" t="s">
        <v>595</v>
      </c>
      <c r="G613" s="33"/>
      <c r="H613" s="24">
        <v>5825903.2000000002</v>
      </c>
      <c r="I613" s="24">
        <v>0</v>
      </c>
      <c r="J613" s="24">
        <v>0</v>
      </c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77"/>
      <c r="AE613" s="77"/>
    </row>
    <row r="614" spans="1:31" x14ac:dyDescent="0.2">
      <c r="A614" s="1" t="s">
        <v>458</v>
      </c>
      <c r="B614" s="33" t="s">
        <v>76</v>
      </c>
      <c r="C614" s="33" t="s">
        <v>112</v>
      </c>
      <c r="D614" s="33" t="s">
        <v>85</v>
      </c>
      <c r="E614" s="33" t="s">
        <v>577</v>
      </c>
      <c r="F614" s="33" t="s">
        <v>94</v>
      </c>
      <c r="G614" s="33"/>
      <c r="H614" s="24">
        <v>2706580.32</v>
      </c>
      <c r="I614" s="24">
        <v>0</v>
      </c>
      <c r="J614" s="24">
        <v>0</v>
      </c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7"/>
      <c r="AE614" s="77"/>
    </row>
    <row r="615" spans="1:31" x14ac:dyDescent="0.2">
      <c r="A615" s="1" t="s">
        <v>168</v>
      </c>
      <c r="B615" s="33" t="s">
        <v>76</v>
      </c>
      <c r="C615" s="33" t="s">
        <v>112</v>
      </c>
      <c r="D615" s="33" t="s">
        <v>85</v>
      </c>
      <c r="E615" s="33" t="s">
        <v>577</v>
      </c>
      <c r="F615" s="33" t="s">
        <v>166</v>
      </c>
      <c r="G615" s="33"/>
      <c r="H615" s="24">
        <v>1233456.6000000001</v>
      </c>
      <c r="I615" s="24">
        <v>0</v>
      </c>
      <c r="J615" s="24">
        <v>0</v>
      </c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  <c r="AC615" s="77"/>
      <c r="AD615" s="77"/>
      <c r="AE615" s="77"/>
    </row>
    <row r="616" spans="1:31" ht="22.5" x14ac:dyDescent="0.2">
      <c r="A616" s="45" t="s">
        <v>554</v>
      </c>
      <c r="B616" s="33" t="s">
        <v>76</v>
      </c>
      <c r="C616" s="33" t="s">
        <v>112</v>
      </c>
      <c r="D616" s="33" t="s">
        <v>85</v>
      </c>
      <c r="E616" s="33" t="s">
        <v>399</v>
      </c>
      <c r="F616" s="33"/>
      <c r="G616" s="33"/>
      <c r="H616" s="24">
        <f>H617+H618</f>
        <v>5442750.4900000002</v>
      </c>
      <c r="I616" s="24">
        <f t="shared" ref="I616:J616" si="74">I617+I618</f>
        <v>0</v>
      </c>
      <c r="J616" s="24">
        <f t="shared" si="74"/>
        <v>0</v>
      </c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77"/>
      <c r="AE616" s="77"/>
    </row>
    <row r="617" spans="1:31" x14ac:dyDescent="0.2">
      <c r="A617" s="1" t="s">
        <v>195</v>
      </c>
      <c r="B617" s="33" t="s">
        <v>76</v>
      </c>
      <c r="C617" s="33" t="s">
        <v>112</v>
      </c>
      <c r="D617" s="33" t="s">
        <v>85</v>
      </c>
      <c r="E617" s="33" t="s">
        <v>399</v>
      </c>
      <c r="F617" s="33" t="s">
        <v>194</v>
      </c>
      <c r="G617" s="33"/>
      <c r="H617" s="24">
        <v>237907.96</v>
      </c>
      <c r="I617" s="24">
        <v>0</v>
      </c>
      <c r="J617" s="24">
        <v>0</v>
      </c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  <c r="AD617" s="77"/>
      <c r="AE617" s="77"/>
    </row>
    <row r="618" spans="1:31" x14ac:dyDescent="0.2">
      <c r="A618" s="1" t="s">
        <v>458</v>
      </c>
      <c r="B618" s="33" t="s">
        <v>76</v>
      </c>
      <c r="C618" s="33" t="s">
        <v>112</v>
      </c>
      <c r="D618" s="33" t="s">
        <v>85</v>
      </c>
      <c r="E618" s="33" t="s">
        <v>399</v>
      </c>
      <c r="F618" s="33" t="s">
        <v>94</v>
      </c>
      <c r="G618" s="33"/>
      <c r="H618" s="24">
        <v>5204842.53</v>
      </c>
      <c r="I618" s="24">
        <v>0</v>
      </c>
      <c r="J618" s="24">
        <v>0</v>
      </c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77"/>
      <c r="AE618" s="77"/>
    </row>
    <row r="619" spans="1:31" ht="22.5" x14ac:dyDescent="0.2">
      <c r="A619" s="19" t="s">
        <v>401</v>
      </c>
      <c r="B619" s="33" t="s">
        <v>76</v>
      </c>
      <c r="C619" s="33" t="s">
        <v>112</v>
      </c>
      <c r="D619" s="33" t="s">
        <v>85</v>
      </c>
      <c r="E619" s="36" t="s">
        <v>400</v>
      </c>
      <c r="F619" s="33"/>
      <c r="G619" s="33"/>
      <c r="H619" s="24">
        <f>H620</f>
        <v>0</v>
      </c>
      <c r="I619" s="24">
        <f>I620</f>
        <v>222700</v>
      </c>
      <c r="J619" s="24">
        <f>J620</f>
        <v>222700</v>
      </c>
    </row>
    <row r="620" spans="1:31" x14ac:dyDescent="0.2">
      <c r="A620" s="1" t="s">
        <v>458</v>
      </c>
      <c r="B620" s="33" t="s">
        <v>76</v>
      </c>
      <c r="C620" s="33" t="s">
        <v>112</v>
      </c>
      <c r="D620" s="33" t="s">
        <v>85</v>
      </c>
      <c r="E620" s="36" t="s">
        <v>400</v>
      </c>
      <c r="F620" s="33" t="s">
        <v>595</v>
      </c>
      <c r="G620" s="33" t="s">
        <v>220</v>
      </c>
      <c r="H620" s="25">
        <v>0</v>
      </c>
      <c r="I620" s="25">
        <v>222700</v>
      </c>
      <c r="J620" s="25">
        <v>222700</v>
      </c>
    </row>
    <row r="621" spans="1:31" ht="22.5" x14ac:dyDescent="0.2">
      <c r="A621" s="1" t="s">
        <v>772</v>
      </c>
      <c r="B621" s="33" t="s">
        <v>76</v>
      </c>
      <c r="C621" s="33" t="s">
        <v>112</v>
      </c>
      <c r="D621" s="33" t="s">
        <v>85</v>
      </c>
      <c r="E621" s="36" t="s">
        <v>771</v>
      </c>
      <c r="F621" s="33"/>
      <c r="G621" s="33"/>
      <c r="H621" s="25">
        <f>H622+H623</f>
        <v>800000</v>
      </c>
      <c r="I621" s="25">
        <f>I622+I623</f>
        <v>0</v>
      </c>
      <c r="J621" s="25">
        <f>J622+J623</f>
        <v>0</v>
      </c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</row>
    <row r="622" spans="1:31" x14ac:dyDescent="0.2">
      <c r="A622" s="1" t="s">
        <v>458</v>
      </c>
      <c r="B622" s="33" t="s">
        <v>76</v>
      </c>
      <c r="C622" s="33" t="s">
        <v>112</v>
      </c>
      <c r="D622" s="33" t="s">
        <v>85</v>
      </c>
      <c r="E622" s="36" t="s">
        <v>771</v>
      </c>
      <c r="F622" s="33" t="s">
        <v>94</v>
      </c>
      <c r="G622" s="33"/>
      <c r="H622" s="25">
        <v>59120</v>
      </c>
      <c r="I622" s="25">
        <v>0</v>
      </c>
      <c r="J622" s="25">
        <v>0</v>
      </c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  <c r="AA622" s="80"/>
      <c r="AB622" s="80"/>
      <c r="AC622" s="80"/>
      <c r="AD622" s="80"/>
      <c r="AE622" s="80"/>
    </row>
    <row r="623" spans="1:31" x14ac:dyDescent="0.2">
      <c r="A623" s="1" t="s">
        <v>458</v>
      </c>
      <c r="B623" s="33" t="s">
        <v>76</v>
      </c>
      <c r="C623" s="33" t="s">
        <v>112</v>
      </c>
      <c r="D623" s="33" t="s">
        <v>85</v>
      </c>
      <c r="E623" s="36" t="s">
        <v>771</v>
      </c>
      <c r="F623" s="33" t="s">
        <v>94</v>
      </c>
      <c r="G623" s="33" t="s">
        <v>220</v>
      </c>
      <c r="H623" s="25">
        <v>740880</v>
      </c>
      <c r="I623" s="25">
        <v>0</v>
      </c>
      <c r="J623" s="25">
        <v>0</v>
      </c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  <c r="AA623" s="80"/>
      <c r="AB623" s="80"/>
      <c r="AC623" s="80"/>
      <c r="AD623" s="80"/>
      <c r="AE623" s="80"/>
    </row>
    <row r="624" spans="1:31" x14ac:dyDescent="0.2">
      <c r="A624" s="1" t="s">
        <v>506</v>
      </c>
      <c r="B624" s="33" t="s">
        <v>76</v>
      </c>
      <c r="C624" s="33" t="s">
        <v>112</v>
      </c>
      <c r="D624" s="33" t="s">
        <v>85</v>
      </c>
      <c r="E624" s="36" t="s">
        <v>310</v>
      </c>
      <c r="F624" s="33"/>
      <c r="G624" s="33"/>
      <c r="H624" s="25">
        <f>H625</f>
        <v>4485</v>
      </c>
      <c r="I624" s="25">
        <f t="shared" ref="I624:J624" si="75">I625</f>
        <v>0</v>
      </c>
      <c r="J624" s="25">
        <f t="shared" si="75"/>
        <v>0</v>
      </c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  <c r="AA624" s="80"/>
      <c r="AB624" s="80"/>
      <c r="AC624" s="80"/>
      <c r="AD624" s="80"/>
      <c r="AE624" s="80"/>
    </row>
    <row r="625" spans="1:31" x14ac:dyDescent="0.2">
      <c r="A625" s="1" t="s">
        <v>270</v>
      </c>
      <c r="B625" s="33" t="s">
        <v>76</v>
      </c>
      <c r="C625" s="33" t="s">
        <v>112</v>
      </c>
      <c r="D625" s="33" t="s">
        <v>85</v>
      </c>
      <c r="E625" s="36" t="s">
        <v>318</v>
      </c>
      <c r="F625" s="33"/>
      <c r="G625" s="33"/>
      <c r="H625" s="25">
        <f>H626</f>
        <v>4485</v>
      </c>
      <c r="I625" s="25">
        <f t="shared" ref="I625:J625" si="76">I626</f>
        <v>0</v>
      </c>
      <c r="J625" s="25">
        <f t="shared" si="76"/>
        <v>0</v>
      </c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  <c r="AA625" s="80"/>
      <c r="AB625" s="80"/>
      <c r="AC625" s="80"/>
      <c r="AD625" s="80"/>
      <c r="AE625" s="80"/>
    </row>
    <row r="626" spans="1:31" x14ac:dyDescent="0.2">
      <c r="A626" s="1" t="s">
        <v>797</v>
      </c>
      <c r="B626" s="33" t="s">
        <v>76</v>
      </c>
      <c r="C626" s="33" t="s">
        <v>112</v>
      </c>
      <c r="D626" s="33" t="s">
        <v>85</v>
      </c>
      <c r="E626" s="36" t="s">
        <v>794</v>
      </c>
      <c r="F626" s="33"/>
      <c r="G626" s="33"/>
      <c r="H626" s="25">
        <f>H627</f>
        <v>4485</v>
      </c>
      <c r="I626" s="25">
        <f t="shared" ref="I626:AE626" si="77">I627</f>
        <v>0</v>
      </c>
      <c r="J626" s="25">
        <f t="shared" si="77"/>
        <v>0</v>
      </c>
      <c r="K626" s="25">
        <f t="shared" si="77"/>
        <v>0</v>
      </c>
      <c r="L626" s="25">
        <f t="shared" si="77"/>
        <v>0</v>
      </c>
      <c r="M626" s="25">
        <f t="shared" si="77"/>
        <v>0</v>
      </c>
      <c r="N626" s="25">
        <f t="shared" si="77"/>
        <v>0</v>
      </c>
      <c r="O626" s="25">
        <f t="shared" si="77"/>
        <v>0</v>
      </c>
      <c r="P626" s="25">
        <f t="shared" si="77"/>
        <v>0</v>
      </c>
      <c r="Q626" s="25">
        <f t="shared" si="77"/>
        <v>0</v>
      </c>
      <c r="R626" s="25">
        <f t="shared" si="77"/>
        <v>0</v>
      </c>
      <c r="S626" s="25">
        <f t="shared" si="77"/>
        <v>0</v>
      </c>
      <c r="T626" s="25">
        <f t="shared" si="77"/>
        <v>0</v>
      </c>
      <c r="U626" s="25">
        <f t="shared" si="77"/>
        <v>0</v>
      </c>
      <c r="V626" s="25">
        <f t="shared" si="77"/>
        <v>0</v>
      </c>
      <c r="W626" s="25">
        <f t="shared" si="77"/>
        <v>0</v>
      </c>
      <c r="X626" s="25">
        <f t="shared" si="77"/>
        <v>0</v>
      </c>
      <c r="Y626" s="25">
        <f t="shared" si="77"/>
        <v>0</v>
      </c>
      <c r="Z626" s="25">
        <f t="shared" si="77"/>
        <v>0</v>
      </c>
      <c r="AA626" s="25">
        <f t="shared" si="77"/>
        <v>0</v>
      </c>
      <c r="AB626" s="25">
        <f t="shared" si="77"/>
        <v>0</v>
      </c>
      <c r="AC626" s="25">
        <f t="shared" si="77"/>
        <v>0</v>
      </c>
      <c r="AD626" s="25">
        <f t="shared" si="77"/>
        <v>0</v>
      </c>
      <c r="AE626" s="25">
        <f t="shared" si="77"/>
        <v>0</v>
      </c>
    </row>
    <row r="627" spans="1:31" x14ac:dyDescent="0.2">
      <c r="A627" s="1" t="s">
        <v>458</v>
      </c>
      <c r="B627" s="33" t="s">
        <v>76</v>
      </c>
      <c r="C627" s="33" t="s">
        <v>112</v>
      </c>
      <c r="D627" s="33" t="s">
        <v>85</v>
      </c>
      <c r="E627" s="36" t="s">
        <v>794</v>
      </c>
      <c r="F627" s="33" t="s">
        <v>94</v>
      </c>
      <c r="G627" s="33"/>
      <c r="H627" s="25">
        <v>4485</v>
      </c>
      <c r="I627" s="25">
        <v>0</v>
      </c>
      <c r="J627" s="25">
        <v>0</v>
      </c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</row>
    <row r="628" spans="1:31" ht="22.5" x14ac:dyDescent="0.2">
      <c r="A628" s="19" t="s">
        <v>723</v>
      </c>
      <c r="B628" s="33" t="s">
        <v>76</v>
      </c>
      <c r="C628" s="33" t="s">
        <v>112</v>
      </c>
      <c r="D628" s="33" t="s">
        <v>85</v>
      </c>
      <c r="E628" s="36" t="s">
        <v>659</v>
      </c>
      <c r="F628" s="33"/>
      <c r="G628" s="33"/>
      <c r="H628" s="24">
        <f>H629</f>
        <v>2380000</v>
      </c>
      <c r="I628" s="24">
        <f>I629</f>
        <v>0</v>
      </c>
      <c r="J628" s="24">
        <f>J629</f>
        <v>0</v>
      </c>
    </row>
    <row r="629" spans="1:31" ht="33.75" x14ac:dyDescent="0.2">
      <c r="A629" s="16" t="s">
        <v>728</v>
      </c>
      <c r="B629" s="33" t="s">
        <v>76</v>
      </c>
      <c r="C629" s="33" t="s">
        <v>112</v>
      </c>
      <c r="D629" s="33" t="s">
        <v>85</v>
      </c>
      <c r="E629" s="36" t="s">
        <v>660</v>
      </c>
      <c r="F629" s="33"/>
      <c r="G629" s="33"/>
      <c r="H629" s="25">
        <f>H630+H631</f>
        <v>2380000</v>
      </c>
      <c r="I629" s="25">
        <f>I630+I631</f>
        <v>0</v>
      </c>
      <c r="J629" s="25">
        <f>J630+J631</f>
        <v>0</v>
      </c>
    </row>
    <row r="630" spans="1:31" x14ac:dyDescent="0.2">
      <c r="A630" s="1" t="s">
        <v>458</v>
      </c>
      <c r="B630" s="33" t="s">
        <v>76</v>
      </c>
      <c r="C630" s="33" t="s">
        <v>112</v>
      </c>
      <c r="D630" s="33" t="s">
        <v>85</v>
      </c>
      <c r="E630" s="36" t="s">
        <v>660</v>
      </c>
      <c r="F630" s="33" t="s">
        <v>94</v>
      </c>
      <c r="G630" s="33"/>
      <c r="H630" s="25">
        <v>30000</v>
      </c>
      <c r="I630" s="25">
        <v>0</v>
      </c>
      <c r="J630" s="25">
        <v>0</v>
      </c>
    </row>
    <row r="631" spans="1:31" x14ac:dyDescent="0.2">
      <c r="A631" s="1" t="s">
        <v>458</v>
      </c>
      <c r="B631" s="33" t="s">
        <v>76</v>
      </c>
      <c r="C631" s="33" t="s">
        <v>112</v>
      </c>
      <c r="D631" s="33" t="s">
        <v>85</v>
      </c>
      <c r="E631" s="36" t="s">
        <v>660</v>
      </c>
      <c r="F631" s="33" t="s">
        <v>94</v>
      </c>
      <c r="G631" s="33" t="s">
        <v>220</v>
      </c>
      <c r="H631" s="25">
        <v>2350000</v>
      </c>
      <c r="I631" s="25">
        <v>0</v>
      </c>
      <c r="J631" s="25">
        <v>0</v>
      </c>
    </row>
    <row r="632" spans="1:31" x14ac:dyDescent="0.2">
      <c r="A632" s="1" t="s">
        <v>177</v>
      </c>
      <c r="B632" s="33" t="s">
        <v>76</v>
      </c>
      <c r="C632" s="33" t="s">
        <v>112</v>
      </c>
      <c r="D632" s="33" t="s">
        <v>88</v>
      </c>
      <c r="E632" s="33"/>
      <c r="F632" s="33"/>
      <c r="G632" s="33"/>
      <c r="H632" s="24">
        <f>H633+H742</f>
        <v>852898915.88</v>
      </c>
      <c r="I632" s="24">
        <f>I633+I742</f>
        <v>808833243</v>
      </c>
      <c r="J632" s="24">
        <f>J633+J742</f>
        <v>801347813.63999999</v>
      </c>
    </row>
    <row r="633" spans="1:31" ht="22.5" x14ac:dyDescent="0.2">
      <c r="A633" s="19" t="s">
        <v>510</v>
      </c>
      <c r="B633" s="33" t="s">
        <v>76</v>
      </c>
      <c r="C633" s="33" t="s">
        <v>112</v>
      </c>
      <c r="D633" s="33" t="s">
        <v>88</v>
      </c>
      <c r="E633" s="33" t="s">
        <v>282</v>
      </c>
      <c r="F633" s="33"/>
      <c r="G633" s="33"/>
      <c r="H633" s="24">
        <f>H634+H638+H647+H681+H684+H708</f>
        <v>852329949.49000001</v>
      </c>
      <c r="I633" s="24">
        <f>I634+I638+I647+I681+I684+I708</f>
        <v>808107243</v>
      </c>
      <c r="J633" s="24">
        <f>J634+J638+J647+J681+J684+J708</f>
        <v>800795813.63999999</v>
      </c>
    </row>
    <row r="634" spans="1:31" ht="22.5" x14ac:dyDescent="0.2">
      <c r="A634" s="19" t="s">
        <v>511</v>
      </c>
      <c r="B634" s="33" t="s">
        <v>76</v>
      </c>
      <c r="C634" s="33" t="s">
        <v>112</v>
      </c>
      <c r="D634" s="33" t="s">
        <v>88</v>
      </c>
      <c r="E634" s="33" t="s">
        <v>316</v>
      </c>
      <c r="F634" s="33"/>
      <c r="G634" s="33"/>
      <c r="H634" s="24">
        <f>H635</f>
        <v>178300</v>
      </c>
      <c r="I634" s="24">
        <f>I635</f>
        <v>100000</v>
      </c>
      <c r="J634" s="24">
        <f>J635</f>
        <v>100000</v>
      </c>
    </row>
    <row r="635" spans="1:31" ht="22.5" x14ac:dyDescent="0.2">
      <c r="A635" s="45" t="s">
        <v>551</v>
      </c>
      <c r="B635" s="33" t="s">
        <v>76</v>
      </c>
      <c r="C635" s="33" t="s">
        <v>112</v>
      </c>
      <c r="D635" s="33" t="s">
        <v>88</v>
      </c>
      <c r="E635" s="33" t="s">
        <v>512</v>
      </c>
      <c r="F635" s="33"/>
      <c r="G635" s="33"/>
      <c r="H635" s="24">
        <f>H636+H637</f>
        <v>178300</v>
      </c>
      <c r="I635" s="24">
        <f>I636+I637</f>
        <v>100000</v>
      </c>
      <c r="J635" s="24">
        <f>J636+J637</f>
        <v>100000</v>
      </c>
    </row>
    <row r="636" spans="1:31" x14ac:dyDescent="0.2">
      <c r="A636" s="1" t="s">
        <v>458</v>
      </c>
      <c r="B636" s="33" t="s">
        <v>76</v>
      </c>
      <c r="C636" s="33" t="s">
        <v>112</v>
      </c>
      <c r="D636" s="33" t="s">
        <v>88</v>
      </c>
      <c r="E636" s="33" t="s">
        <v>512</v>
      </c>
      <c r="F636" s="33" t="s">
        <v>94</v>
      </c>
      <c r="G636" s="33"/>
      <c r="H636" s="24">
        <v>86800</v>
      </c>
      <c r="I636" s="24">
        <v>100000</v>
      </c>
      <c r="J636" s="24">
        <v>100000</v>
      </c>
    </row>
    <row r="637" spans="1:31" x14ac:dyDescent="0.2">
      <c r="A637" s="19" t="s">
        <v>168</v>
      </c>
      <c r="B637" s="33" t="s">
        <v>76</v>
      </c>
      <c r="C637" s="33" t="s">
        <v>112</v>
      </c>
      <c r="D637" s="33" t="s">
        <v>88</v>
      </c>
      <c r="E637" s="33" t="s">
        <v>512</v>
      </c>
      <c r="F637" s="33" t="s">
        <v>166</v>
      </c>
      <c r="G637" s="33"/>
      <c r="H637" s="24">
        <v>91500</v>
      </c>
      <c r="I637" s="24">
        <v>0</v>
      </c>
      <c r="J637" s="24">
        <v>0</v>
      </c>
    </row>
    <row r="638" spans="1:31" x14ac:dyDescent="0.2">
      <c r="A638" s="19" t="s">
        <v>402</v>
      </c>
      <c r="B638" s="33" t="s">
        <v>76</v>
      </c>
      <c r="C638" s="33" t="s">
        <v>112</v>
      </c>
      <c r="D638" s="33" t="s">
        <v>88</v>
      </c>
      <c r="E638" s="33" t="s">
        <v>281</v>
      </c>
      <c r="F638" s="33"/>
      <c r="G638" s="33"/>
      <c r="H638" s="24">
        <f>H643+H639</f>
        <v>2275182.5300000003</v>
      </c>
      <c r="I638" s="24">
        <f>I643+I639</f>
        <v>169800</v>
      </c>
      <c r="J638" s="24">
        <f>J643+J639</f>
        <v>169800</v>
      </c>
    </row>
    <row r="639" spans="1:31" ht="22.5" x14ac:dyDescent="0.2">
      <c r="A639" s="1" t="s">
        <v>519</v>
      </c>
      <c r="B639" s="33" t="s">
        <v>76</v>
      </c>
      <c r="C639" s="33" t="s">
        <v>112</v>
      </c>
      <c r="D639" s="33" t="s">
        <v>88</v>
      </c>
      <c r="E639" s="33" t="s">
        <v>136</v>
      </c>
      <c r="F639" s="33"/>
      <c r="G639" s="33"/>
      <c r="H639" s="25">
        <f>H641+H642+H640</f>
        <v>2035382.53</v>
      </c>
      <c r="I639" s="25">
        <f>I641+I642+I640</f>
        <v>0</v>
      </c>
      <c r="J639" s="25">
        <f>J641+J642+J640</f>
        <v>0</v>
      </c>
    </row>
    <row r="640" spans="1:31" x14ac:dyDescent="0.2">
      <c r="A640" s="19" t="s">
        <v>195</v>
      </c>
      <c r="B640" s="33" t="s">
        <v>76</v>
      </c>
      <c r="C640" s="33" t="s">
        <v>112</v>
      </c>
      <c r="D640" s="33" t="s">
        <v>88</v>
      </c>
      <c r="E640" s="33" t="s">
        <v>136</v>
      </c>
      <c r="F640" s="33" t="s">
        <v>194</v>
      </c>
      <c r="G640" s="33"/>
      <c r="H640" s="25">
        <v>43840</v>
      </c>
      <c r="I640" s="25">
        <v>0</v>
      </c>
      <c r="J640" s="25">
        <v>0</v>
      </c>
    </row>
    <row r="641" spans="1:31" x14ac:dyDescent="0.2">
      <c r="A641" s="1" t="s">
        <v>458</v>
      </c>
      <c r="B641" s="33" t="s">
        <v>76</v>
      </c>
      <c r="C641" s="33" t="s">
        <v>112</v>
      </c>
      <c r="D641" s="33" t="s">
        <v>88</v>
      </c>
      <c r="E641" s="33" t="s">
        <v>136</v>
      </c>
      <c r="F641" s="33" t="s">
        <v>94</v>
      </c>
      <c r="G641" s="33"/>
      <c r="H641" s="25">
        <v>1012956.49</v>
      </c>
      <c r="I641" s="25">
        <v>0</v>
      </c>
      <c r="J641" s="25">
        <v>0</v>
      </c>
    </row>
    <row r="642" spans="1:31" x14ac:dyDescent="0.2">
      <c r="A642" s="19" t="s">
        <v>168</v>
      </c>
      <c r="B642" s="33" t="s">
        <v>76</v>
      </c>
      <c r="C642" s="33" t="s">
        <v>112</v>
      </c>
      <c r="D642" s="33" t="s">
        <v>88</v>
      </c>
      <c r="E642" s="33" t="s">
        <v>136</v>
      </c>
      <c r="F642" s="33" t="s">
        <v>166</v>
      </c>
      <c r="G642" s="33"/>
      <c r="H642" s="24">
        <v>978586.04</v>
      </c>
      <c r="I642" s="25">
        <v>0</v>
      </c>
      <c r="J642" s="25">
        <v>0</v>
      </c>
    </row>
    <row r="643" spans="1:31" x14ac:dyDescent="0.2">
      <c r="A643" s="19" t="s">
        <v>145</v>
      </c>
      <c r="B643" s="36" t="s">
        <v>76</v>
      </c>
      <c r="C643" s="33" t="s">
        <v>112</v>
      </c>
      <c r="D643" s="33" t="s">
        <v>88</v>
      </c>
      <c r="E643" s="36" t="s">
        <v>144</v>
      </c>
      <c r="F643" s="33"/>
      <c r="G643" s="33"/>
      <c r="H643" s="24">
        <f>H644</f>
        <v>239800</v>
      </c>
      <c r="I643" s="24">
        <f>I644</f>
        <v>169800</v>
      </c>
      <c r="J643" s="24">
        <f>J644</f>
        <v>169800</v>
      </c>
    </row>
    <row r="644" spans="1:31" ht="22.5" x14ac:dyDescent="0.2">
      <c r="A644" s="19" t="s">
        <v>25</v>
      </c>
      <c r="B644" s="33" t="s">
        <v>76</v>
      </c>
      <c r="C644" s="33" t="s">
        <v>112</v>
      </c>
      <c r="D644" s="33" t="s">
        <v>88</v>
      </c>
      <c r="E644" s="33" t="s">
        <v>403</v>
      </c>
      <c r="F644" s="33"/>
      <c r="G644" s="33"/>
      <c r="H644" s="24">
        <f>H645+H646</f>
        <v>239800</v>
      </c>
      <c r="I644" s="24">
        <f>I645+I646</f>
        <v>169800</v>
      </c>
      <c r="J644" s="24">
        <f>J645+J646</f>
        <v>169800</v>
      </c>
    </row>
    <row r="645" spans="1:31" x14ac:dyDescent="0.2">
      <c r="A645" s="19" t="s">
        <v>168</v>
      </c>
      <c r="B645" s="33" t="s">
        <v>76</v>
      </c>
      <c r="C645" s="33" t="s">
        <v>112</v>
      </c>
      <c r="D645" s="33" t="s">
        <v>88</v>
      </c>
      <c r="E645" s="33" t="s">
        <v>403</v>
      </c>
      <c r="F645" s="33" t="s">
        <v>166</v>
      </c>
      <c r="G645" s="33"/>
      <c r="H645" s="24">
        <v>150000</v>
      </c>
      <c r="I645" s="24">
        <v>80000</v>
      </c>
      <c r="J645" s="24">
        <v>80000</v>
      </c>
    </row>
    <row r="646" spans="1:31" x14ac:dyDescent="0.2">
      <c r="A646" s="19" t="s">
        <v>168</v>
      </c>
      <c r="B646" s="33" t="s">
        <v>76</v>
      </c>
      <c r="C646" s="33" t="s">
        <v>112</v>
      </c>
      <c r="D646" s="33" t="s">
        <v>88</v>
      </c>
      <c r="E646" s="33" t="s">
        <v>403</v>
      </c>
      <c r="F646" s="33" t="s">
        <v>166</v>
      </c>
      <c r="G646" s="33" t="s">
        <v>220</v>
      </c>
      <c r="H646" s="25">
        <v>89800</v>
      </c>
      <c r="I646" s="25">
        <v>89800</v>
      </c>
      <c r="J646" s="25">
        <v>89800</v>
      </c>
    </row>
    <row r="647" spans="1:31" ht="22.5" x14ac:dyDescent="0.2">
      <c r="A647" s="19" t="s">
        <v>404</v>
      </c>
      <c r="B647" s="33" t="s">
        <v>76</v>
      </c>
      <c r="C647" s="33" t="s">
        <v>112</v>
      </c>
      <c r="D647" s="33" t="s">
        <v>88</v>
      </c>
      <c r="E647" s="33" t="s">
        <v>317</v>
      </c>
      <c r="F647" s="33"/>
      <c r="G647" s="33"/>
      <c r="H647" s="24">
        <f>H648+H650+H652+H654+H656+H660+H662+H664+H667+H670+H673+H676</f>
        <v>22988869.580000002</v>
      </c>
      <c r="I647" s="24">
        <f t="shared" ref="I647:J647" si="78">I648+I650+I652+I654+I656+I660+I662+I664+I667+I670+I673+I676</f>
        <v>2128800</v>
      </c>
      <c r="J647" s="24">
        <f t="shared" si="78"/>
        <v>2128800</v>
      </c>
    </row>
    <row r="648" spans="1:31" ht="22.5" x14ac:dyDescent="0.2">
      <c r="A648" s="19" t="s">
        <v>763</v>
      </c>
      <c r="B648" s="33" t="s">
        <v>76</v>
      </c>
      <c r="C648" s="33" t="s">
        <v>112</v>
      </c>
      <c r="D648" s="33" t="s">
        <v>88</v>
      </c>
      <c r="E648" s="33" t="s">
        <v>754</v>
      </c>
      <c r="F648" s="33"/>
      <c r="G648" s="33"/>
      <c r="H648" s="24">
        <f t="shared" ref="H648:AE648" si="79">H649</f>
        <v>108683</v>
      </c>
      <c r="I648" s="24">
        <f t="shared" si="79"/>
        <v>0</v>
      </c>
      <c r="J648" s="24">
        <f t="shared" si="79"/>
        <v>0</v>
      </c>
      <c r="K648" s="78">
        <f t="shared" si="79"/>
        <v>0</v>
      </c>
      <c r="L648" s="78">
        <f t="shared" si="79"/>
        <v>0</v>
      </c>
      <c r="M648" s="78">
        <f t="shared" si="79"/>
        <v>0</v>
      </c>
      <c r="N648" s="78">
        <f t="shared" si="79"/>
        <v>0</v>
      </c>
      <c r="O648" s="78">
        <f t="shared" si="79"/>
        <v>0</v>
      </c>
      <c r="P648" s="78">
        <f t="shared" si="79"/>
        <v>0</v>
      </c>
      <c r="Q648" s="78">
        <f t="shared" si="79"/>
        <v>0</v>
      </c>
      <c r="R648" s="78">
        <f t="shared" si="79"/>
        <v>0</v>
      </c>
      <c r="S648" s="78">
        <f t="shared" si="79"/>
        <v>0</v>
      </c>
      <c r="T648" s="78">
        <f t="shared" si="79"/>
        <v>0</v>
      </c>
      <c r="U648" s="78">
        <f t="shared" si="79"/>
        <v>0</v>
      </c>
      <c r="V648" s="78">
        <f t="shared" si="79"/>
        <v>0</v>
      </c>
      <c r="W648" s="78">
        <f t="shared" si="79"/>
        <v>0</v>
      </c>
      <c r="X648" s="78">
        <f t="shared" si="79"/>
        <v>0</v>
      </c>
      <c r="Y648" s="78">
        <f t="shared" si="79"/>
        <v>0</v>
      </c>
      <c r="Z648" s="78">
        <f t="shared" si="79"/>
        <v>0</v>
      </c>
      <c r="AA648" s="78">
        <f t="shared" si="79"/>
        <v>0</v>
      </c>
      <c r="AB648" s="78">
        <f t="shared" si="79"/>
        <v>0</v>
      </c>
      <c r="AC648" s="78">
        <f t="shared" si="79"/>
        <v>0</v>
      </c>
      <c r="AD648" s="78">
        <f t="shared" si="79"/>
        <v>0</v>
      </c>
      <c r="AE648" s="78">
        <f t="shared" si="79"/>
        <v>0</v>
      </c>
    </row>
    <row r="649" spans="1:31" x14ac:dyDescent="0.2">
      <c r="A649" s="1" t="s">
        <v>458</v>
      </c>
      <c r="B649" s="33" t="s">
        <v>76</v>
      </c>
      <c r="C649" s="33" t="s">
        <v>112</v>
      </c>
      <c r="D649" s="33" t="s">
        <v>88</v>
      </c>
      <c r="E649" s="33" t="s">
        <v>754</v>
      </c>
      <c r="F649" s="33" t="s">
        <v>94</v>
      </c>
      <c r="G649" s="33"/>
      <c r="H649" s="24">
        <v>108683</v>
      </c>
      <c r="I649" s="24">
        <v>0</v>
      </c>
      <c r="J649" s="24">
        <v>0</v>
      </c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  <c r="AC649" s="80"/>
      <c r="AD649" s="80"/>
      <c r="AE649" s="80"/>
    </row>
    <row r="650" spans="1:31" ht="22.5" x14ac:dyDescent="0.2">
      <c r="A650" s="19" t="s">
        <v>764</v>
      </c>
      <c r="B650" s="33" t="s">
        <v>76</v>
      </c>
      <c r="C650" s="33" t="s">
        <v>112</v>
      </c>
      <c r="D650" s="33" t="s">
        <v>88</v>
      </c>
      <c r="E650" s="33" t="s">
        <v>755</v>
      </c>
      <c r="F650" s="33"/>
      <c r="G650" s="33"/>
      <c r="H650" s="24">
        <f>H651</f>
        <v>285957.65000000002</v>
      </c>
      <c r="I650" s="24">
        <f>I651</f>
        <v>0</v>
      </c>
      <c r="J650" s="24">
        <f>J651</f>
        <v>0</v>
      </c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</row>
    <row r="651" spans="1:31" x14ac:dyDescent="0.2">
      <c r="A651" s="1" t="s">
        <v>458</v>
      </c>
      <c r="B651" s="33" t="s">
        <v>76</v>
      </c>
      <c r="C651" s="33" t="s">
        <v>112</v>
      </c>
      <c r="D651" s="33" t="s">
        <v>88</v>
      </c>
      <c r="E651" s="33" t="s">
        <v>755</v>
      </c>
      <c r="F651" s="33" t="s">
        <v>94</v>
      </c>
      <c r="G651" s="33"/>
      <c r="H651" s="24">
        <v>285957.65000000002</v>
      </c>
      <c r="I651" s="24">
        <v>0</v>
      </c>
      <c r="J651" s="24">
        <v>0</v>
      </c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  <c r="AA651" s="80"/>
      <c r="AB651" s="80"/>
      <c r="AC651" s="80"/>
      <c r="AD651" s="80"/>
      <c r="AE651" s="80"/>
    </row>
    <row r="652" spans="1:31" ht="33.75" x14ac:dyDescent="0.2">
      <c r="A652" s="87" t="s">
        <v>798</v>
      </c>
      <c r="B652" s="33" t="s">
        <v>76</v>
      </c>
      <c r="C652" s="33" t="s">
        <v>112</v>
      </c>
      <c r="D652" s="33" t="s">
        <v>88</v>
      </c>
      <c r="E652" s="33" t="s">
        <v>795</v>
      </c>
      <c r="F652" s="33"/>
      <c r="G652" s="33"/>
      <c r="H652" s="24">
        <f>H653</f>
        <v>637942.04</v>
      </c>
      <c r="I652" s="24">
        <f t="shared" ref="I652:J652" si="80">I653</f>
        <v>0</v>
      </c>
      <c r="J652" s="24">
        <f t="shared" si="80"/>
        <v>0</v>
      </c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  <c r="AC652" s="80"/>
      <c r="AD652" s="80"/>
      <c r="AE652" s="80"/>
    </row>
    <row r="653" spans="1:31" x14ac:dyDescent="0.2">
      <c r="A653" s="19" t="s">
        <v>168</v>
      </c>
      <c r="B653" s="33" t="s">
        <v>76</v>
      </c>
      <c r="C653" s="33" t="s">
        <v>112</v>
      </c>
      <c r="D653" s="33" t="s">
        <v>88</v>
      </c>
      <c r="E653" s="33" t="s">
        <v>795</v>
      </c>
      <c r="F653" s="33" t="s">
        <v>166</v>
      </c>
      <c r="G653" s="33"/>
      <c r="H653" s="24">
        <v>637942.04</v>
      </c>
      <c r="I653" s="24">
        <v>0</v>
      </c>
      <c r="J653" s="24">
        <v>0</v>
      </c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  <c r="AA653" s="80"/>
      <c r="AB653" s="80"/>
      <c r="AC653" s="80"/>
      <c r="AD653" s="80"/>
      <c r="AE653" s="80"/>
    </row>
    <row r="654" spans="1:31" x14ac:dyDescent="0.2">
      <c r="A654" s="9" t="s">
        <v>20</v>
      </c>
      <c r="B654" s="36" t="s">
        <v>76</v>
      </c>
      <c r="C654" s="36" t="s">
        <v>112</v>
      </c>
      <c r="D654" s="36" t="s">
        <v>88</v>
      </c>
      <c r="E654" s="36" t="s">
        <v>684</v>
      </c>
      <c r="F654" s="36"/>
      <c r="G654" s="36"/>
      <c r="H654" s="25">
        <f>H655</f>
        <v>590154</v>
      </c>
      <c r="I654" s="25">
        <f>I655</f>
        <v>0</v>
      </c>
      <c r="J654" s="25">
        <f>J655</f>
        <v>0</v>
      </c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  <c r="AD654" s="80"/>
      <c r="AE654" s="80"/>
    </row>
    <row r="655" spans="1:31" x14ac:dyDescent="0.2">
      <c r="A655" s="72" t="s">
        <v>168</v>
      </c>
      <c r="B655" s="73" t="s">
        <v>76</v>
      </c>
      <c r="C655" s="73" t="s">
        <v>112</v>
      </c>
      <c r="D655" s="73" t="s">
        <v>88</v>
      </c>
      <c r="E655" s="73" t="s">
        <v>684</v>
      </c>
      <c r="F655" s="73" t="s">
        <v>166</v>
      </c>
      <c r="G655" s="73"/>
      <c r="H655" s="25">
        <v>590154</v>
      </c>
      <c r="I655" s="25">
        <v>0</v>
      </c>
      <c r="J655" s="25">
        <v>0</v>
      </c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  <c r="AA655" s="80"/>
      <c r="AB655" s="80"/>
      <c r="AC655" s="80"/>
      <c r="AD655" s="80"/>
      <c r="AE655" s="80"/>
    </row>
    <row r="656" spans="1:31" ht="22.5" x14ac:dyDescent="0.2">
      <c r="A656" s="1" t="s">
        <v>513</v>
      </c>
      <c r="B656" s="33" t="s">
        <v>76</v>
      </c>
      <c r="C656" s="33" t="s">
        <v>112</v>
      </c>
      <c r="D656" s="33" t="s">
        <v>88</v>
      </c>
      <c r="E656" s="33" t="s">
        <v>138</v>
      </c>
      <c r="F656" s="33"/>
      <c r="G656" s="33"/>
      <c r="H656" s="24">
        <f>H657+H658+H659</f>
        <v>13065054.870000001</v>
      </c>
      <c r="I656" s="24">
        <f>I657+I658+I659</f>
        <v>0</v>
      </c>
      <c r="J656" s="24">
        <f>J657+J658+J659</f>
        <v>0</v>
      </c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0"/>
      <c r="AD656" s="80"/>
      <c r="AE656" s="80"/>
    </row>
    <row r="657" spans="1:31" x14ac:dyDescent="0.2">
      <c r="A657" s="1" t="s">
        <v>458</v>
      </c>
      <c r="B657" s="33" t="s">
        <v>76</v>
      </c>
      <c r="C657" s="33" t="s">
        <v>112</v>
      </c>
      <c r="D657" s="33" t="s">
        <v>88</v>
      </c>
      <c r="E657" s="33" t="s">
        <v>138</v>
      </c>
      <c r="F657" s="33" t="s">
        <v>94</v>
      </c>
      <c r="G657" s="33"/>
      <c r="H657" s="24">
        <v>6659320.4400000004</v>
      </c>
      <c r="I657" s="24">
        <v>0</v>
      </c>
      <c r="J657" s="24">
        <v>0</v>
      </c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  <c r="AC657" s="80"/>
      <c r="AD657" s="80"/>
      <c r="AE657" s="80"/>
    </row>
    <row r="658" spans="1:31" x14ac:dyDescent="0.2">
      <c r="A658" s="9" t="s">
        <v>168</v>
      </c>
      <c r="B658" s="33" t="s">
        <v>76</v>
      </c>
      <c r="C658" s="33" t="s">
        <v>112</v>
      </c>
      <c r="D658" s="33" t="s">
        <v>88</v>
      </c>
      <c r="E658" s="33" t="s">
        <v>138</v>
      </c>
      <c r="F658" s="33" t="s">
        <v>165</v>
      </c>
      <c r="G658" s="33"/>
      <c r="H658" s="24">
        <v>284000</v>
      </c>
      <c r="I658" s="24">
        <v>0</v>
      </c>
      <c r="J658" s="24">
        <v>0</v>
      </c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  <c r="AA658" s="80"/>
      <c r="AB658" s="80"/>
      <c r="AC658" s="80"/>
      <c r="AD658" s="80"/>
      <c r="AE658" s="80"/>
    </row>
    <row r="659" spans="1:31" x14ac:dyDescent="0.2">
      <c r="A659" s="72" t="s">
        <v>168</v>
      </c>
      <c r="B659" s="33" t="s">
        <v>76</v>
      </c>
      <c r="C659" s="33" t="s">
        <v>112</v>
      </c>
      <c r="D659" s="33" t="s">
        <v>88</v>
      </c>
      <c r="E659" s="33" t="s">
        <v>138</v>
      </c>
      <c r="F659" s="33" t="s">
        <v>166</v>
      </c>
      <c r="G659" s="33"/>
      <c r="H659" s="24">
        <v>6121734.4299999997</v>
      </c>
      <c r="I659" s="24">
        <v>0</v>
      </c>
      <c r="J659" s="24">
        <v>0</v>
      </c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  <c r="AA659" s="80"/>
      <c r="AB659" s="80"/>
      <c r="AC659" s="80"/>
      <c r="AD659" s="80"/>
      <c r="AE659" s="80"/>
    </row>
    <row r="660" spans="1:31" x14ac:dyDescent="0.2">
      <c r="A660" s="19" t="s">
        <v>405</v>
      </c>
      <c r="B660" s="33" t="s">
        <v>76</v>
      </c>
      <c r="C660" s="33" t="s">
        <v>112</v>
      </c>
      <c r="D660" s="33" t="s">
        <v>88</v>
      </c>
      <c r="E660" s="36" t="s">
        <v>231</v>
      </c>
      <c r="F660" s="33"/>
      <c r="G660" s="33"/>
      <c r="H660" s="24">
        <f>H661</f>
        <v>0</v>
      </c>
      <c r="I660" s="24">
        <f>I661</f>
        <v>1901800</v>
      </c>
      <c r="J660" s="24">
        <f>J661</f>
        <v>1901800</v>
      </c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  <c r="AC660" s="80"/>
      <c r="AD660" s="80"/>
      <c r="AE660" s="80"/>
    </row>
    <row r="661" spans="1:31" x14ac:dyDescent="0.2">
      <c r="A661" s="19" t="s">
        <v>168</v>
      </c>
      <c r="B661" s="33" t="s">
        <v>76</v>
      </c>
      <c r="C661" s="33" t="s">
        <v>112</v>
      </c>
      <c r="D661" s="33" t="s">
        <v>88</v>
      </c>
      <c r="E661" s="36" t="s">
        <v>231</v>
      </c>
      <c r="F661" s="33" t="s">
        <v>166</v>
      </c>
      <c r="G661" s="33" t="s">
        <v>220</v>
      </c>
      <c r="H661" s="25">
        <v>0</v>
      </c>
      <c r="I661" s="25">
        <v>1901800</v>
      </c>
      <c r="J661" s="25">
        <v>1901800</v>
      </c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  <c r="AC661" s="80"/>
      <c r="AD661" s="80"/>
      <c r="AE661" s="80"/>
    </row>
    <row r="662" spans="1:31" ht="22.5" x14ac:dyDescent="0.2">
      <c r="A662" s="19" t="s">
        <v>407</v>
      </c>
      <c r="B662" s="33" t="s">
        <v>76</v>
      </c>
      <c r="C662" s="33" t="s">
        <v>112</v>
      </c>
      <c r="D662" s="33" t="s">
        <v>88</v>
      </c>
      <c r="E662" s="36" t="s">
        <v>406</v>
      </c>
      <c r="F662" s="33"/>
      <c r="G662" s="33"/>
      <c r="H662" s="24">
        <f>H663</f>
        <v>0</v>
      </c>
      <c r="I662" s="24">
        <f>I663</f>
        <v>227000</v>
      </c>
      <c r="J662" s="24">
        <f>J663</f>
        <v>227000</v>
      </c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  <c r="AA662" s="80"/>
      <c r="AB662" s="80"/>
      <c r="AC662" s="80"/>
      <c r="AD662" s="80"/>
      <c r="AE662" s="80"/>
    </row>
    <row r="663" spans="1:31" x14ac:dyDescent="0.2">
      <c r="A663" s="19" t="s">
        <v>168</v>
      </c>
      <c r="B663" s="33" t="s">
        <v>76</v>
      </c>
      <c r="C663" s="33" t="s">
        <v>112</v>
      </c>
      <c r="D663" s="33" t="s">
        <v>88</v>
      </c>
      <c r="E663" s="36" t="s">
        <v>406</v>
      </c>
      <c r="F663" s="33" t="s">
        <v>166</v>
      </c>
      <c r="G663" s="33" t="s">
        <v>220</v>
      </c>
      <c r="H663" s="25">
        <v>0</v>
      </c>
      <c r="I663" s="25">
        <v>227000</v>
      </c>
      <c r="J663" s="25">
        <v>227000</v>
      </c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  <c r="AA663" s="80"/>
      <c r="AB663" s="80"/>
      <c r="AC663" s="80"/>
      <c r="AD663" s="80"/>
      <c r="AE663" s="80"/>
    </row>
    <row r="664" spans="1:31" ht="22.5" x14ac:dyDescent="0.2">
      <c r="A664" s="19" t="s">
        <v>765</v>
      </c>
      <c r="B664" s="33" t="s">
        <v>76</v>
      </c>
      <c r="C664" s="33" t="s">
        <v>112</v>
      </c>
      <c r="D664" s="33" t="s">
        <v>88</v>
      </c>
      <c r="E664" s="33" t="s">
        <v>756</v>
      </c>
      <c r="F664" s="33"/>
      <c r="G664" s="33"/>
      <c r="H664" s="24">
        <f t="shared" ref="H664:AE664" si="81">H665+H666</f>
        <v>196000</v>
      </c>
      <c r="I664" s="24">
        <f t="shared" si="81"/>
        <v>0</v>
      </c>
      <c r="J664" s="24">
        <f t="shared" si="81"/>
        <v>0</v>
      </c>
      <c r="K664" s="78">
        <f t="shared" si="81"/>
        <v>0</v>
      </c>
      <c r="L664" s="78">
        <f t="shared" si="81"/>
        <v>0</v>
      </c>
      <c r="M664" s="78">
        <f t="shared" si="81"/>
        <v>0</v>
      </c>
      <c r="N664" s="78">
        <f t="shared" si="81"/>
        <v>0</v>
      </c>
      <c r="O664" s="78">
        <f t="shared" si="81"/>
        <v>0</v>
      </c>
      <c r="P664" s="78">
        <f t="shared" si="81"/>
        <v>0</v>
      </c>
      <c r="Q664" s="78">
        <f t="shared" si="81"/>
        <v>0</v>
      </c>
      <c r="R664" s="78">
        <f t="shared" si="81"/>
        <v>0</v>
      </c>
      <c r="S664" s="78">
        <f t="shared" si="81"/>
        <v>0</v>
      </c>
      <c r="T664" s="78">
        <f t="shared" si="81"/>
        <v>0</v>
      </c>
      <c r="U664" s="78">
        <f t="shared" si="81"/>
        <v>0</v>
      </c>
      <c r="V664" s="78">
        <f t="shared" si="81"/>
        <v>0</v>
      </c>
      <c r="W664" s="78">
        <f t="shared" si="81"/>
        <v>0</v>
      </c>
      <c r="X664" s="78">
        <f t="shared" si="81"/>
        <v>0</v>
      </c>
      <c r="Y664" s="78">
        <f t="shared" si="81"/>
        <v>0</v>
      </c>
      <c r="Z664" s="78">
        <f t="shared" si="81"/>
        <v>0</v>
      </c>
      <c r="AA664" s="78">
        <f t="shared" si="81"/>
        <v>0</v>
      </c>
      <c r="AB664" s="78">
        <f t="shared" si="81"/>
        <v>0</v>
      </c>
      <c r="AC664" s="78">
        <f t="shared" si="81"/>
        <v>0</v>
      </c>
      <c r="AD664" s="78">
        <f t="shared" si="81"/>
        <v>0</v>
      </c>
      <c r="AE664" s="78">
        <f t="shared" si="81"/>
        <v>0</v>
      </c>
    </row>
    <row r="665" spans="1:31" x14ac:dyDescent="0.2">
      <c r="A665" s="1" t="s">
        <v>458</v>
      </c>
      <c r="B665" s="33" t="s">
        <v>76</v>
      </c>
      <c r="C665" s="33" t="s">
        <v>112</v>
      </c>
      <c r="D665" s="33" t="s">
        <v>88</v>
      </c>
      <c r="E665" s="33" t="s">
        <v>756</v>
      </c>
      <c r="F665" s="33" t="s">
        <v>94</v>
      </c>
      <c r="G665" s="33"/>
      <c r="H665" s="24">
        <v>14484.4</v>
      </c>
      <c r="I665" s="24">
        <v>0</v>
      </c>
      <c r="J665" s="24">
        <v>0</v>
      </c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  <c r="AA665" s="80"/>
      <c r="AB665" s="80"/>
      <c r="AC665" s="80"/>
      <c r="AD665" s="80"/>
      <c r="AE665" s="80"/>
    </row>
    <row r="666" spans="1:31" x14ac:dyDescent="0.2">
      <c r="A666" s="1" t="s">
        <v>458</v>
      </c>
      <c r="B666" s="33" t="s">
        <v>76</v>
      </c>
      <c r="C666" s="33" t="s">
        <v>112</v>
      </c>
      <c r="D666" s="33" t="s">
        <v>88</v>
      </c>
      <c r="E666" s="33" t="s">
        <v>756</v>
      </c>
      <c r="F666" s="33" t="s">
        <v>94</v>
      </c>
      <c r="G666" s="33" t="s">
        <v>220</v>
      </c>
      <c r="H666" s="24">
        <v>181515.6</v>
      </c>
      <c r="I666" s="24">
        <v>0</v>
      </c>
      <c r="J666" s="24">
        <v>0</v>
      </c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  <c r="AA666" s="80"/>
      <c r="AB666" s="80"/>
      <c r="AC666" s="80"/>
      <c r="AD666" s="80"/>
      <c r="AE666" s="80"/>
    </row>
    <row r="667" spans="1:31" ht="22.5" x14ac:dyDescent="0.2">
      <c r="A667" s="19" t="s">
        <v>766</v>
      </c>
      <c r="B667" s="33" t="s">
        <v>76</v>
      </c>
      <c r="C667" s="33" t="s">
        <v>112</v>
      </c>
      <c r="D667" s="33" t="s">
        <v>88</v>
      </c>
      <c r="E667" s="33" t="s">
        <v>757</v>
      </c>
      <c r="F667" s="33"/>
      <c r="G667" s="33"/>
      <c r="H667" s="24">
        <f>H668+H669</f>
        <v>792000</v>
      </c>
      <c r="I667" s="24">
        <f>I668+I669</f>
        <v>0</v>
      </c>
      <c r="J667" s="24">
        <f>J668+J669</f>
        <v>0</v>
      </c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</row>
    <row r="668" spans="1:31" x14ac:dyDescent="0.2">
      <c r="A668" s="1" t="s">
        <v>458</v>
      </c>
      <c r="B668" s="33" t="s">
        <v>76</v>
      </c>
      <c r="C668" s="33" t="s">
        <v>112</v>
      </c>
      <c r="D668" s="33" t="s">
        <v>88</v>
      </c>
      <c r="E668" s="33" t="s">
        <v>757</v>
      </c>
      <c r="F668" s="33" t="s">
        <v>94</v>
      </c>
      <c r="G668" s="33"/>
      <c r="H668" s="24">
        <v>58528.800000000003</v>
      </c>
      <c r="I668" s="24">
        <v>0</v>
      </c>
      <c r="J668" s="24">
        <v>0</v>
      </c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  <c r="AA668" s="80"/>
      <c r="AB668" s="80"/>
      <c r="AC668" s="80"/>
      <c r="AD668" s="80"/>
      <c r="AE668" s="80"/>
    </row>
    <row r="669" spans="1:31" x14ac:dyDescent="0.2">
      <c r="A669" s="1" t="s">
        <v>458</v>
      </c>
      <c r="B669" s="33" t="s">
        <v>76</v>
      </c>
      <c r="C669" s="33" t="s">
        <v>112</v>
      </c>
      <c r="D669" s="33" t="s">
        <v>88</v>
      </c>
      <c r="E669" s="33" t="s">
        <v>757</v>
      </c>
      <c r="F669" s="33" t="s">
        <v>94</v>
      </c>
      <c r="G669" s="33" t="s">
        <v>220</v>
      </c>
      <c r="H669" s="24">
        <v>733471.2</v>
      </c>
      <c r="I669" s="24">
        <v>0</v>
      </c>
      <c r="J669" s="24">
        <v>0</v>
      </c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</row>
    <row r="670" spans="1:31" ht="22.5" x14ac:dyDescent="0.2">
      <c r="A670" s="19" t="s">
        <v>767</v>
      </c>
      <c r="B670" s="33" t="s">
        <v>76</v>
      </c>
      <c r="C670" s="33" t="s">
        <v>112</v>
      </c>
      <c r="D670" s="33" t="s">
        <v>88</v>
      </c>
      <c r="E670" s="33" t="s">
        <v>758</v>
      </c>
      <c r="F670" s="33"/>
      <c r="G670" s="33"/>
      <c r="H670" s="24">
        <f>H671+H672</f>
        <v>4499368.82</v>
      </c>
      <c r="I670" s="24">
        <f>I671+I672</f>
        <v>0</v>
      </c>
      <c r="J670" s="24">
        <f>J671+J672</f>
        <v>0</v>
      </c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</row>
    <row r="671" spans="1:31" x14ac:dyDescent="0.2">
      <c r="A671" s="1" t="s">
        <v>458</v>
      </c>
      <c r="B671" s="33" t="s">
        <v>76</v>
      </c>
      <c r="C671" s="33" t="s">
        <v>112</v>
      </c>
      <c r="D671" s="33" t="s">
        <v>88</v>
      </c>
      <c r="E671" s="33" t="s">
        <v>758</v>
      </c>
      <c r="F671" s="33" t="s">
        <v>94</v>
      </c>
      <c r="G671" s="33"/>
      <c r="H671" s="24">
        <v>332503.36</v>
      </c>
      <c r="I671" s="24">
        <v>0</v>
      </c>
      <c r="J671" s="24">
        <v>0</v>
      </c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  <c r="AA671" s="80"/>
      <c r="AB671" s="80"/>
      <c r="AC671" s="80"/>
      <c r="AD671" s="80"/>
      <c r="AE671" s="80"/>
    </row>
    <row r="672" spans="1:31" x14ac:dyDescent="0.2">
      <c r="A672" s="1" t="s">
        <v>458</v>
      </c>
      <c r="B672" s="33" t="s">
        <v>76</v>
      </c>
      <c r="C672" s="33" t="s">
        <v>112</v>
      </c>
      <c r="D672" s="33" t="s">
        <v>88</v>
      </c>
      <c r="E672" s="33" t="s">
        <v>758</v>
      </c>
      <c r="F672" s="33" t="s">
        <v>94</v>
      </c>
      <c r="G672" s="33" t="s">
        <v>220</v>
      </c>
      <c r="H672" s="24">
        <v>4166865.46</v>
      </c>
      <c r="I672" s="24">
        <v>0</v>
      </c>
      <c r="J672" s="24">
        <v>0</v>
      </c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  <c r="AA672" s="80"/>
      <c r="AB672" s="80"/>
      <c r="AC672" s="80"/>
      <c r="AD672" s="80"/>
      <c r="AE672" s="80"/>
    </row>
    <row r="673" spans="1:31" ht="22.5" x14ac:dyDescent="0.2">
      <c r="A673" s="19" t="s">
        <v>768</v>
      </c>
      <c r="B673" s="33" t="s">
        <v>76</v>
      </c>
      <c r="C673" s="33" t="s">
        <v>112</v>
      </c>
      <c r="D673" s="33" t="s">
        <v>88</v>
      </c>
      <c r="E673" s="33" t="s">
        <v>759</v>
      </c>
      <c r="F673" s="33"/>
      <c r="G673" s="33"/>
      <c r="H673" s="24">
        <f>H674+H675</f>
        <v>2801709.2</v>
      </c>
      <c r="I673" s="24">
        <f>I674+I675</f>
        <v>0</v>
      </c>
      <c r="J673" s="24">
        <f>J674+J675</f>
        <v>0</v>
      </c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</row>
    <row r="674" spans="1:31" x14ac:dyDescent="0.2">
      <c r="A674" s="72" t="s">
        <v>168</v>
      </c>
      <c r="B674" s="33" t="s">
        <v>76</v>
      </c>
      <c r="C674" s="33" t="s">
        <v>112</v>
      </c>
      <c r="D674" s="33" t="s">
        <v>88</v>
      </c>
      <c r="E674" s="33" t="s">
        <v>759</v>
      </c>
      <c r="F674" s="33" t="s">
        <v>166</v>
      </c>
      <c r="G674" s="33"/>
      <c r="H674" s="24">
        <v>207046.31</v>
      </c>
      <c r="I674" s="24">
        <v>0</v>
      </c>
      <c r="J674" s="24">
        <v>0</v>
      </c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  <c r="AA674" s="80"/>
      <c r="AB674" s="80"/>
      <c r="AC674" s="80"/>
      <c r="AD674" s="80"/>
      <c r="AE674" s="80"/>
    </row>
    <row r="675" spans="1:31" x14ac:dyDescent="0.2">
      <c r="A675" s="72" t="s">
        <v>168</v>
      </c>
      <c r="B675" s="33" t="s">
        <v>76</v>
      </c>
      <c r="C675" s="33" t="s">
        <v>112</v>
      </c>
      <c r="D675" s="33" t="s">
        <v>88</v>
      </c>
      <c r="E675" s="33" t="s">
        <v>759</v>
      </c>
      <c r="F675" s="33" t="s">
        <v>166</v>
      </c>
      <c r="G675" s="33" t="s">
        <v>220</v>
      </c>
      <c r="H675" s="24">
        <v>2594662.89</v>
      </c>
      <c r="I675" s="24">
        <v>0</v>
      </c>
      <c r="J675" s="24">
        <v>0</v>
      </c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  <c r="AA675" s="80"/>
      <c r="AB675" s="80"/>
      <c r="AC675" s="80"/>
      <c r="AD675" s="80"/>
      <c r="AE675" s="80"/>
    </row>
    <row r="676" spans="1:31" x14ac:dyDescent="0.2">
      <c r="A676" s="19" t="s">
        <v>749</v>
      </c>
      <c r="B676" s="33" t="s">
        <v>76</v>
      </c>
      <c r="C676" s="33" t="s">
        <v>112</v>
      </c>
      <c r="D676" s="33" t="s">
        <v>88</v>
      </c>
      <c r="E676" s="33" t="s">
        <v>761</v>
      </c>
      <c r="F676" s="33"/>
      <c r="G676" s="33"/>
      <c r="H676" s="24">
        <f>H677+H679</f>
        <v>12000</v>
      </c>
      <c r="I676" s="24">
        <f>I677+I679</f>
        <v>0</v>
      </c>
      <c r="J676" s="24">
        <f>J677+J679</f>
        <v>0</v>
      </c>
      <c r="K676" s="78" t="e">
        <f>K677+#REF!</f>
        <v>#REF!</v>
      </c>
      <c r="L676" s="78" t="e">
        <f>L677+#REF!</f>
        <v>#REF!</v>
      </c>
      <c r="M676" s="78" t="e">
        <f>M677+#REF!</f>
        <v>#REF!</v>
      </c>
      <c r="N676" s="78" t="e">
        <f>N677+#REF!</f>
        <v>#REF!</v>
      </c>
      <c r="O676" s="78" t="e">
        <f>O677+#REF!</f>
        <v>#REF!</v>
      </c>
      <c r="P676" s="78" t="e">
        <f>P677+#REF!</f>
        <v>#REF!</v>
      </c>
      <c r="Q676" s="78" t="e">
        <f>Q677+#REF!</f>
        <v>#REF!</v>
      </c>
      <c r="R676" s="78" t="e">
        <f>R677+#REF!</f>
        <v>#REF!</v>
      </c>
      <c r="S676" s="78" t="e">
        <f>S677+#REF!</f>
        <v>#REF!</v>
      </c>
      <c r="T676" s="78" t="e">
        <f>T677+#REF!</f>
        <v>#REF!</v>
      </c>
      <c r="U676" s="78" t="e">
        <f>U677+#REF!</f>
        <v>#REF!</v>
      </c>
      <c r="V676" s="78" t="e">
        <f>V677+#REF!</f>
        <v>#REF!</v>
      </c>
      <c r="W676" s="78" t="e">
        <f>W677+#REF!</f>
        <v>#REF!</v>
      </c>
      <c r="X676" s="78" t="e">
        <f>X677+#REF!</f>
        <v>#REF!</v>
      </c>
      <c r="Y676" s="78" t="e">
        <f>Y677+#REF!</f>
        <v>#REF!</v>
      </c>
      <c r="Z676" s="78" t="e">
        <f>Z677+#REF!</f>
        <v>#REF!</v>
      </c>
      <c r="AA676" s="78" t="e">
        <f>AA677+#REF!</f>
        <v>#REF!</v>
      </c>
      <c r="AB676" s="78" t="e">
        <f>AB677+#REF!</f>
        <v>#REF!</v>
      </c>
      <c r="AC676" s="78" t="e">
        <f>AC677+#REF!</f>
        <v>#REF!</v>
      </c>
      <c r="AD676" s="78" t="e">
        <f>AD677+#REF!</f>
        <v>#REF!</v>
      </c>
      <c r="AE676" s="78" t="e">
        <f>AE677+#REF!</f>
        <v>#REF!</v>
      </c>
    </row>
    <row r="677" spans="1:31" ht="33.75" x14ac:dyDescent="0.2">
      <c r="A677" s="19" t="s">
        <v>769</v>
      </c>
      <c r="B677" s="33" t="s">
        <v>76</v>
      </c>
      <c r="C677" s="33" t="s">
        <v>112</v>
      </c>
      <c r="D677" s="33" t="s">
        <v>88</v>
      </c>
      <c r="E677" s="33" t="s">
        <v>760</v>
      </c>
      <c r="F677" s="33"/>
      <c r="G677" s="33"/>
      <c r="H677" s="24">
        <f>H678</f>
        <v>4000</v>
      </c>
      <c r="I677" s="24">
        <f>I678</f>
        <v>0</v>
      </c>
      <c r="J677" s="24">
        <f>J678</f>
        <v>0</v>
      </c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</row>
    <row r="678" spans="1:31" x14ac:dyDescent="0.2">
      <c r="A678" s="1" t="s">
        <v>458</v>
      </c>
      <c r="B678" s="33" t="s">
        <v>76</v>
      </c>
      <c r="C678" s="33" t="s">
        <v>112</v>
      </c>
      <c r="D678" s="33" t="s">
        <v>88</v>
      </c>
      <c r="E678" s="33" t="s">
        <v>760</v>
      </c>
      <c r="F678" s="33" t="s">
        <v>94</v>
      </c>
      <c r="G678" s="33"/>
      <c r="H678" s="24">
        <v>4000</v>
      </c>
      <c r="I678" s="24">
        <v>0</v>
      </c>
      <c r="J678" s="24">
        <v>0</v>
      </c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</row>
    <row r="679" spans="1:31" ht="29.25" customHeight="1" x14ac:dyDescent="0.2">
      <c r="A679" s="19" t="s">
        <v>770</v>
      </c>
      <c r="B679" s="33" t="s">
        <v>76</v>
      </c>
      <c r="C679" s="33" t="s">
        <v>112</v>
      </c>
      <c r="D679" s="33" t="s">
        <v>88</v>
      </c>
      <c r="E679" s="33" t="s">
        <v>762</v>
      </c>
      <c r="F679" s="33"/>
      <c r="G679" s="33"/>
      <c r="H679" s="24">
        <f>H680</f>
        <v>8000</v>
      </c>
      <c r="I679" s="24">
        <f>I680</f>
        <v>0</v>
      </c>
      <c r="J679" s="24">
        <f>J680</f>
        <v>0</v>
      </c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</row>
    <row r="680" spans="1:31" x14ac:dyDescent="0.2">
      <c r="A680" s="1" t="s">
        <v>458</v>
      </c>
      <c r="B680" s="33" t="s">
        <v>76</v>
      </c>
      <c r="C680" s="33" t="s">
        <v>112</v>
      </c>
      <c r="D680" s="33" t="s">
        <v>88</v>
      </c>
      <c r="E680" s="33" t="s">
        <v>762</v>
      </c>
      <c r="F680" s="33" t="s">
        <v>94</v>
      </c>
      <c r="G680" s="33"/>
      <c r="H680" s="24">
        <v>8000</v>
      </c>
      <c r="I680" s="24">
        <v>0</v>
      </c>
      <c r="J680" s="24">
        <v>0</v>
      </c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</row>
    <row r="681" spans="1:31" ht="22.5" x14ac:dyDescent="0.2">
      <c r="A681" s="19" t="s">
        <v>277</v>
      </c>
      <c r="B681" s="33" t="s">
        <v>76</v>
      </c>
      <c r="C681" s="33" t="s">
        <v>112</v>
      </c>
      <c r="D681" s="33" t="s">
        <v>88</v>
      </c>
      <c r="E681" s="33" t="s">
        <v>313</v>
      </c>
      <c r="F681" s="33"/>
      <c r="G681" s="33"/>
      <c r="H681" s="24">
        <f t="shared" ref="H681:J682" si="82">H682</f>
        <v>50000</v>
      </c>
      <c r="I681" s="24">
        <f t="shared" si="82"/>
        <v>50000</v>
      </c>
      <c r="J681" s="24">
        <f t="shared" si="82"/>
        <v>50000</v>
      </c>
    </row>
    <row r="682" spans="1:31" ht="22.5" x14ac:dyDescent="0.2">
      <c r="A682" s="1" t="s">
        <v>514</v>
      </c>
      <c r="B682" s="33" t="s">
        <v>76</v>
      </c>
      <c r="C682" s="33" t="s">
        <v>112</v>
      </c>
      <c r="D682" s="33" t="s">
        <v>88</v>
      </c>
      <c r="E682" s="33" t="s">
        <v>408</v>
      </c>
      <c r="F682" s="33"/>
      <c r="G682" s="33"/>
      <c r="H682" s="24">
        <f t="shared" si="82"/>
        <v>50000</v>
      </c>
      <c r="I682" s="24">
        <f t="shared" si="82"/>
        <v>50000</v>
      </c>
      <c r="J682" s="24">
        <f t="shared" si="82"/>
        <v>50000</v>
      </c>
    </row>
    <row r="683" spans="1:31" x14ac:dyDescent="0.2">
      <c r="A683" s="19" t="s">
        <v>195</v>
      </c>
      <c r="B683" s="33" t="s">
        <v>76</v>
      </c>
      <c r="C683" s="33" t="s">
        <v>112</v>
      </c>
      <c r="D683" s="33" t="s">
        <v>88</v>
      </c>
      <c r="E683" s="33" t="s">
        <v>408</v>
      </c>
      <c r="F683" s="33" t="s">
        <v>194</v>
      </c>
      <c r="G683" s="33"/>
      <c r="H683" s="24">
        <v>50000</v>
      </c>
      <c r="I683" s="24">
        <v>50000</v>
      </c>
      <c r="J683" s="24">
        <v>50000</v>
      </c>
    </row>
    <row r="684" spans="1:31" x14ac:dyDescent="0.2">
      <c r="A684" s="1" t="s">
        <v>515</v>
      </c>
      <c r="B684" s="33" t="s">
        <v>76</v>
      </c>
      <c r="C684" s="33" t="s">
        <v>112</v>
      </c>
      <c r="D684" s="33" t="s">
        <v>88</v>
      </c>
      <c r="E684" s="33" t="s">
        <v>306</v>
      </c>
      <c r="F684" s="33"/>
      <c r="G684" s="33"/>
      <c r="H684" s="24">
        <f>H685+H692+H704</f>
        <v>751077824.38</v>
      </c>
      <c r="I684" s="24">
        <f>I685+I692+I704</f>
        <v>730480320</v>
      </c>
      <c r="J684" s="24">
        <f>J685+J692+J704</f>
        <v>724832390.63999999</v>
      </c>
    </row>
    <row r="685" spans="1:31" ht="45" x14ac:dyDescent="0.2">
      <c r="A685" s="17" t="s">
        <v>208</v>
      </c>
      <c r="B685" s="33" t="s">
        <v>76</v>
      </c>
      <c r="C685" s="33" t="s">
        <v>112</v>
      </c>
      <c r="D685" s="33" t="s">
        <v>88</v>
      </c>
      <c r="E685" s="33" t="s">
        <v>230</v>
      </c>
      <c r="F685" s="33"/>
      <c r="G685" s="33"/>
      <c r="H685" s="24">
        <f>SUM(H686:H691)</f>
        <v>462437100</v>
      </c>
      <c r="I685" s="24">
        <f>SUM(I686:I691)</f>
        <v>462437100</v>
      </c>
      <c r="J685" s="24">
        <f>SUM(J686:J691)</f>
        <v>462437100</v>
      </c>
    </row>
    <row r="686" spans="1:31" x14ac:dyDescent="0.2">
      <c r="A686" s="9" t="s">
        <v>450</v>
      </c>
      <c r="B686" s="33" t="s">
        <v>76</v>
      </c>
      <c r="C686" s="33" t="s">
        <v>112</v>
      </c>
      <c r="D686" s="33" t="s">
        <v>88</v>
      </c>
      <c r="E686" s="33" t="s">
        <v>230</v>
      </c>
      <c r="F686" s="33" t="s">
        <v>180</v>
      </c>
      <c r="G686" s="33" t="s">
        <v>220</v>
      </c>
      <c r="H686" s="25">
        <v>182700450.5</v>
      </c>
      <c r="I686" s="25">
        <v>280716172.50999999</v>
      </c>
      <c r="J686" s="25">
        <v>280716172.50999999</v>
      </c>
    </row>
    <row r="687" spans="1:31" x14ac:dyDescent="0.2">
      <c r="A687" s="9" t="s">
        <v>725</v>
      </c>
      <c r="B687" s="33" t="s">
        <v>76</v>
      </c>
      <c r="C687" s="33" t="s">
        <v>112</v>
      </c>
      <c r="D687" s="33" t="s">
        <v>88</v>
      </c>
      <c r="E687" s="33" t="s">
        <v>230</v>
      </c>
      <c r="F687" s="33" t="s">
        <v>181</v>
      </c>
      <c r="G687" s="33" t="s">
        <v>220</v>
      </c>
      <c r="H687" s="25">
        <v>1083.56</v>
      </c>
      <c r="I687" s="25">
        <v>0</v>
      </c>
      <c r="J687" s="25">
        <v>0</v>
      </c>
    </row>
    <row r="688" spans="1:31" ht="22.5" x14ac:dyDescent="0.2">
      <c r="A688" s="9" t="s">
        <v>451</v>
      </c>
      <c r="B688" s="33" t="s">
        <v>76</v>
      </c>
      <c r="C688" s="33" t="s">
        <v>112</v>
      </c>
      <c r="D688" s="33" t="s">
        <v>88</v>
      </c>
      <c r="E688" s="33" t="s">
        <v>230</v>
      </c>
      <c r="F688" s="33" t="s">
        <v>449</v>
      </c>
      <c r="G688" s="33" t="s">
        <v>220</v>
      </c>
      <c r="H688" s="24">
        <v>52887283.340000004</v>
      </c>
      <c r="I688" s="24">
        <v>31720927.489999998</v>
      </c>
      <c r="J688" s="24">
        <v>31720927.489999998</v>
      </c>
    </row>
    <row r="689" spans="1:10" x14ac:dyDescent="0.2">
      <c r="A689" s="19" t="s">
        <v>195</v>
      </c>
      <c r="B689" s="33" t="s">
        <v>76</v>
      </c>
      <c r="C689" s="33" t="s">
        <v>112</v>
      </c>
      <c r="D689" s="33" t="s">
        <v>88</v>
      </c>
      <c r="E689" s="33" t="s">
        <v>230</v>
      </c>
      <c r="F689" s="33" t="s">
        <v>194</v>
      </c>
      <c r="G689" s="33"/>
      <c r="H689" s="24">
        <v>405240</v>
      </c>
      <c r="I689" s="24">
        <v>0</v>
      </c>
      <c r="J689" s="24">
        <v>0</v>
      </c>
    </row>
    <row r="690" spans="1:10" x14ac:dyDescent="0.2">
      <c r="A690" s="1" t="s">
        <v>457</v>
      </c>
      <c r="B690" s="33" t="s">
        <v>76</v>
      </c>
      <c r="C690" s="33" t="s">
        <v>112</v>
      </c>
      <c r="D690" s="33" t="s">
        <v>88</v>
      </c>
      <c r="E690" s="33" t="s">
        <v>230</v>
      </c>
      <c r="F690" s="33" t="s">
        <v>94</v>
      </c>
      <c r="G690" s="33" t="s">
        <v>220</v>
      </c>
      <c r="H690" s="24">
        <v>2256260</v>
      </c>
      <c r="I690" s="24">
        <v>0</v>
      </c>
      <c r="J690" s="24">
        <v>0</v>
      </c>
    </row>
    <row r="691" spans="1:10" ht="33.75" x14ac:dyDescent="0.2">
      <c r="A691" s="1" t="s">
        <v>167</v>
      </c>
      <c r="B691" s="33" t="s">
        <v>76</v>
      </c>
      <c r="C691" s="33" t="s">
        <v>112</v>
      </c>
      <c r="D691" s="33" t="s">
        <v>88</v>
      </c>
      <c r="E691" s="33" t="s">
        <v>230</v>
      </c>
      <c r="F691" s="33" t="s">
        <v>165</v>
      </c>
      <c r="G691" s="33" t="s">
        <v>220</v>
      </c>
      <c r="H691" s="24">
        <v>224186782.59999999</v>
      </c>
      <c r="I691" s="24">
        <v>150000000</v>
      </c>
      <c r="J691" s="24">
        <v>150000000</v>
      </c>
    </row>
    <row r="692" spans="1:10" ht="22.5" x14ac:dyDescent="0.2">
      <c r="A692" s="1" t="s">
        <v>516</v>
      </c>
      <c r="B692" s="33" t="s">
        <v>76</v>
      </c>
      <c r="C692" s="33" t="s">
        <v>112</v>
      </c>
      <c r="D692" s="33" t="s">
        <v>88</v>
      </c>
      <c r="E692" s="33" t="s">
        <v>409</v>
      </c>
      <c r="F692" s="33"/>
      <c r="G692" s="33"/>
      <c r="H692" s="24">
        <f>SUM(H693:H703)</f>
        <v>244039174.37999997</v>
      </c>
      <c r="I692" s="24">
        <f>SUM(I693:I702)</f>
        <v>226217520</v>
      </c>
      <c r="J692" s="24">
        <f>SUM(J693:J702)</f>
        <v>220569590.63999999</v>
      </c>
    </row>
    <row r="693" spans="1:10" x14ac:dyDescent="0.2">
      <c r="A693" s="9" t="s">
        <v>450</v>
      </c>
      <c r="B693" s="33" t="s">
        <v>76</v>
      </c>
      <c r="C693" s="33" t="s">
        <v>112</v>
      </c>
      <c r="D693" s="33" t="s">
        <v>88</v>
      </c>
      <c r="E693" s="33" t="s">
        <v>409</v>
      </c>
      <c r="F693" s="33" t="s">
        <v>180</v>
      </c>
      <c r="G693" s="33"/>
      <c r="H693" s="24">
        <v>63568830</v>
      </c>
      <c r="I693" s="24">
        <v>63569520</v>
      </c>
      <c r="J693" s="24">
        <v>63569520</v>
      </c>
    </row>
    <row r="694" spans="1:10" x14ac:dyDescent="0.2">
      <c r="A694" s="9" t="s">
        <v>725</v>
      </c>
      <c r="B694" s="33" t="s">
        <v>76</v>
      </c>
      <c r="C694" s="33" t="s">
        <v>112</v>
      </c>
      <c r="D694" s="33" t="s">
        <v>88</v>
      </c>
      <c r="E694" s="33" t="s">
        <v>409</v>
      </c>
      <c r="F694" s="33" t="s">
        <v>181</v>
      </c>
      <c r="G694" s="33"/>
      <c r="H694" s="24">
        <v>690</v>
      </c>
      <c r="I694" s="24">
        <v>0</v>
      </c>
      <c r="J694" s="24">
        <v>0</v>
      </c>
    </row>
    <row r="695" spans="1:10" ht="22.5" x14ac:dyDescent="0.2">
      <c r="A695" s="9" t="s">
        <v>451</v>
      </c>
      <c r="B695" s="33" t="s">
        <v>76</v>
      </c>
      <c r="C695" s="33" t="s">
        <v>112</v>
      </c>
      <c r="D695" s="33" t="s">
        <v>88</v>
      </c>
      <c r="E695" s="33" t="s">
        <v>409</v>
      </c>
      <c r="F695" s="33" t="s">
        <v>449</v>
      </c>
      <c r="G695" s="33"/>
      <c r="H695" s="24">
        <v>19198000</v>
      </c>
      <c r="I695" s="24">
        <v>19198000</v>
      </c>
      <c r="J695" s="24">
        <v>19198000</v>
      </c>
    </row>
    <row r="696" spans="1:10" x14ac:dyDescent="0.2">
      <c r="A696" s="1" t="s">
        <v>195</v>
      </c>
      <c r="B696" s="33" t="s">
        <v>76</v>
      </c>
      <c r="C696" s="33" t="s">
        <v>112</v>
      </c>
      <c r="D696" s="33" t="s">
        <v>88</v>
      </c>
      <c r="E696" s="33" t="s">
        <v>409</v>
      </c>
      <c r="F696" s="33" t="s">
        <v>194</v>
      </c>
      <c r="G696" s="33"/>
      <c r="H696" s="24">
        <v>3544418</v>
      </c>
      <c r="I696" s="24">
        <v>3500000</v>
      </c>
      <c r="J696" s="24">
        <v>3500000</v>
      </c>
    </row>
    <row r="697" spans="1:10" x14ac:dyDescent="0.2">
      <c r="A697" s="1" t="s">
        <v>457</v>
      </c>
      <c r="B697" s="33" t="s">
        <v>76</v>
      </c>
      <c r="C697" s="33" t="s">
        <v>112</v>
      </c>
      <c r="D697" s="33" t="s">
        <v>88</v>
      </c>
      <c r="E697" s="33" t="s">
        <v>409</v>
      </c>
      <c r="F697" s="33" t="s">
        <v>94</v>
      </c>
      <c r="G697" s="33"/>
      <c r="H697" s="24">
        <v>22932768.09</v>
      </c>
      <c r="I697" s="24">
        <v>21250600</v>
      </c>
      <c r="J697" s="24">
        <v>21250600</v>
      </c>
    </row>
    <row r="698" spans="1:10" x14ac:dyDescent="0.2">
      <c r="A698" s="47" t="s">
        <v>478</v>
      </c>
      <c r="B698" s="33" t="s">
        <v>76</v>
      </c>
      <c r="C698" s="33" t="s">
        <v>112</v>
      </c>
      <c r="D698" s="33" t="s">
        <v>88</v>
      </c>
      <c r="E698" s="33" t="s">
        <v>409</v>
      </c>
      <c r="F698" s="34" t="s">
        <v>477</v>
      </c>
      <c r="G698" s="33"/>
      <c r="H698" s="24">
        <v>32171268.289999999</v>
      </c>
      <c r="I698" s="24">
        <v>33349400</v>
      </c>
      <c r="J698" s="24">
        <v>33349400</v>
      </c>
    </row>
    <row r="699" spans="1:10" ht="33.75" x14ac:dyDescent="0.2">
      <c r="A699" s="1" t="s">
        <v>167</v>
      </c>
      <c r="B699" s="33" t="s">
        <v>76</v>
      </c>
      <c r="C699" s="33" t="s">
        <v>112</v>
      </c>
      <c r="D699" s="33" t="s">
        <v>88</v>
      </c>
      <c r="E699" s="33" t="s">
        <v>409</v>
      </c>
      <c r="F699" s="33" t="s">
        <v>165</v>
      </c>
      <c r="G699" s="33"/>
      <c r="H699" s="24">
        <v>94320800</v>
      </c>
      <c r="I699" s="24">
        <v>77000000</v>
      </c>
      <c r="J699" s="24">
        <v>71352070.640000001</v>
      </c>
    </row>
    <row r="700" spans="1:10" x14ac:dyDescent="0.2">
      <c r="A700" s="19" t="s">
        <v>168</v>
      </c>
      <c r="B700" s="33" t="s">
        <v>76</v>
      </c>
      <c r="C700" s="33" t="s">
        <v>112</v>
      </c>
      <c r="D700" s="33" t="s">
        <v>88</v>
      </c>
      <c r="E700" s="33" t="s">
        <v>409</v>
      </c>
      <c r="F700" s="33" t="s">
        <v>166</v>
      </c>
      <c r="G700" s="33"/>
      <c r="H700" s="24">
        <v>42400</v>
      </c>
      <c r="I700" s="24">
        <v>0</v>
      </c>
      <c r="J700" s="24">
        <v>0</v>
      </c>
    </row>
    <row r="701" spans="1:10" x14ac:dyDescent="0.2">
      <c r="A701" s="1" t="s">
        <v>97</v>
      </c>
      <c r="B701" s="33" t="s">
        <v>76</v>
      </c>
      <c r="C701" s="33" t="s">
        <v>112</v>
      </c>
      <c r="D701" s="33" t="s">
        <v>88</v>
      </c>
      <c r="E701" s="33" t="s">
        <v>409</v>
      </c>
      <c r="F701" s="33" t="s">
        <v>95</v>
      </c>
      <c r="G701" s="33"/>
      <c r="H701" s="24">
        <v>7893869.8200000003</v>
      </c>
      <c r="I701" s="24">
        <v>8000000</v>
      </c>
      <c r="J701" s="24">
        <v>8000000</v>
      </c>
    </row>
    <row r="702" spans="1:10" x14ac:dyDescent="0.2">
      <c r="A702" s="1" t="s">
        <v>326</v>
      </c>
      <c r="B702" s="33" t="s">
        <v>76</v>
      </c>
      <c r="C702" s="33" t="s">
        <v>112</v>
      </c>
      <c r="D702" s="33" t="s">
        <v>88</v>
      </c>
      <c r="E702" s="33" t="s">
        <v>409</v>
      </c>
      <c r="F702" s="33" t="s">
        <v>96</v>
      </c>
      <c r="G702" s="33"/>
      <c r="H702" s="24">
        <v>326361.53999999998</v>
      </c>
      <c r="I702" s="24">
        <v>350000</v>
      </c>
      <c r="J702" s="24">
        <v>350000</v>
      </c>
    </row>
    <row r="703" spans="1:10" x14ac:dyDescent="0.2">
      <c r="A703" s="1" t="s">
        <v>694</v>
      </c>
      <c r="B703" s="33" t="s">
        <v>76</v>
      </c>
      <c r="C703" s="33" t="s">
        <v>112</v>
      </c>
      <c r="D703" s="33" t="s">
        <v>88</v>
      </c>
      <c r="E703" s="33" t="s">
        <v>409</v>
      </c>
      <c r="F703" s="33" t="s">
        <v>691</v>
      </c>
      <c r="G703" s="33"/>
      <c r="H703" s="24">
        <v>39768.639999999999</v>
      </c>
      <c r="I703" s="24">
        <v>0</v>
      </c>
      <c r="J703" s="24">
        <v>0</v>
      </c>
    </row>
    <row r="704" spans="1:10" ht="45" x14ac:dyDescent="0.2">
      <c r="A704" s="16" t="s">
        <v>652</v>
      </c>
      <c r="B704" s="33" t="s">
        <v>76</v>
      </c>
      <c r="C704" s="33" t="s">
        <v>112</v>
      </c>
      <c r="D704" s="33" t="s">
        <v>88</v>
      </c>
      <c r="E704" s="33" t="s">
        <v>651</v>
      </c>
      <c r="F704" s="33"/>
      <c r="G704" s="33"/>
      <c r="H704" s="24">
        <f>H705+H706+H707</f>
        <v>44601550</v>
      </c>
      <c r="I704" s="24">
        <f>I705+I706+I707</f>
        <v>41825700</v>
      </c>
      <c r="J704" s="24">
        <f>J705+J706+J707</f>
        <v>41825700</v>
      </c>
    </row>
    <row r="705" spans="1:10" x14ac:dyDescent="0.2">
      <c r="A705" s="9" t="s">
        <v>450</v>
      </c>
      <c r="B705" s="33" t="s">
        <v>76</v>
      </c>
      <c r="C705" s="33" t="s">
        <v>112</v>
      </c>
      <c r="D705" s="33" t="s">
        <v>88</v>
      </c>
      <c r="E705" s="33" t="s">
        <v>651</v>
      </c>
      <c r="F705" s="33" t="s">
        <v>180</v>
      </c>
      <c r="G705" s="33" t="s">
        <v>528</v>
      </c>
      <c r="H705" s="24">
        <v>17802000</v>
      </c>
      <c r="I705" s="24">
        <v>25584400</v>
      </c>
      <c r="J705" s="24">
        <v>25584400</v>
      </c>
    </row>
    <row r="706" spans="1:10" ht="22.5" x14ac:dyDescent="0.2">
      <c r="A706" s="9" t="s">
        <v>451</v>
      </c>
      <c r="B706" s="33" t="s">
        <v>76</v>
      </c>
      <c r="C706" s="33" t="s">
        <v>112</v>
      </c>
      <c r="D706" s="33" t="s">
        <v>88</v>
      </c>
      <c r="E706" s="33" t="s">
        <v>651</v>
      </c>
      <c r="F706" s="33" t="s">
        <v>449</v>
      </c>
      <c r="G706" s="33" t="s">
        <v>528</v>
      </c>
      <c r="H706" s="24">
        <v>5376204</v>
      </c>
      <c r="I706" s="24">
        <v>2718400</v>
      </c>
      <c r="J706" s="24">
        <v>2718400</v>
      </c>
    </row>
    <row r="707" spans="1:10" ht="33.75" x14ac:dyDescent="0.2">
      <c r="A707" s="1" t="s">
        <v>167</v>
      </c>
      <c r="B707" s="33" t="s">
        <v>76</v>
      </c>
      <c r="C707" s="33" t="s">
        <v>112</v>
      </c>
      <c r="D707" s="33" t="s">
        <v>88</v>
      </c>
      <c r="E707" s="33" t="s">
        <v>651</v>
      </c>
      <c r="F707" s="33" t="s">
        <v>165</v>
      </c>
      <c r="G707" s="33" t="s">
        <v>528</v>
      </c>
      <c r="H707" s="24">
        <v>21423346</v>
      </c>
      <c r="I707" s="24">
        <f>13972100-449200</f>
        <v>13522900</v>
      </c>
      <c r="J707" s="24">
        <v>13522900</v>
      </c>
    </row>
    <row r="708" spans="1:10" ht="22.5" x14ac:dyDescent="0.2">
      <c r="A708" s="9" t="s">
        <v>7</v>
      </c>
      <c r="B708" s="33" t="s">
        <v>76</v>
      </c>
      <c r="C708" s="33" t="s">
        <v>112</v>
      </c>
      <c r="D708" s="33" t="s">
        <v>88</v>
      </c>
      <c r="E708" s="33" t="s">
        <v>11</v>
      </c>
      <c r="F708" s="33"/>
      <c r="G708" s="33"/>
      <c r="H708" s="24">
        <f>H727+H737+H709+H712+H714+H718+H732+H720</f>
        <v>75759773</v>
      </c>
      <c r="I708" s="24">
        <f>I727+I737+I709+I712+I714+I718+I732+I720</f>
        <v>75178323</v>
      </c>
      <c r="J708" s="24">
        <f>J727+J737+J709+J712+J714+J718+J732+J720</f>
        <v>73514823</v>
      </c>
    </row>
    <row r="709" spans="1:10" x14ac:dyDescent="0.2">
      <c r="A709" s="10" t="s">
        <v>12</v>
      </c>
      <c r="B709" s="34" t="s">
        <v>76</v>
      </c>
      <c r="C709" s="34" t="s">
        <v>112</v>
      </c>
      <c r="D709" s="34" t="s">
        <v>88</v>
      </c>
      <c r="E709" s="34" t="s">
        <v>517</v>
      </c>
      <c r="F709" s="33"/>
      <c r="G709" s="33"/>
      <c r="H709" s="24">
        <f>H710+H711</f>
        <v>2351160</v>
      </c>
      <c r="I709" s="24">
        <f>I710+I711</f>
        <v>1870760</v>
      </c>
      <c r="J709" s="24">
        <f>J710+J711</f>
        <v>1870760</v>
      </c>
    </row>
    <row r="710" spans="1:10" x14ac:dyDescent="0.2">
      <c r="A710" s="10" t="s">
        <v>457</v>
      </c>
      <c r="B710" s="34" t="s">
        <v>76</v>
      </c>
      <c r="C710" s="34" t="s">
        <v>112</v>
      </c>
      <c r="D710" s="34" t="s">
        <v>88</v>
      </c>
      <c r="E710" s="34" t="s">
        <v>517</v>
      </c>
      <c r="F710" s="33" t="s">
        <v>94</v>
      </c>
      <c r="G710" s="33"/>
      <c r="H710" s="24">
        <v>1670760</v>
      </c>
      <c r="I710" s="24">
        <v>1670760</v>
      </c>
      <c r="J710" s="24">
        <v>1670760</v>
      </c>
    </row>
    <row r="711" spans="1:10" x14ac:dyDescent="0.2">
      <c r="A711" s="48" t="s">
        <v>168</v>
      </c>
      <c r="B711" s="34" t="s">
        <v>76</v>
      </c>
      <c r="C711" s="34" t="s">
        <v>112</v>
      </c>
      <c r="D711" s="34" t="s">
        <v>88</v>
      </c>
      <c r="E711" s="34" t="s">
        <v>517</v>
      </c>
      <c r="F711" s="33" t="s">
        <v>166</v>
      </c>
      <c r="G711" s="33"/>
      <c r="H711" s="24">
        <v>680400</v>
      </c>
      <c r="I711" s="24">
        <v>200000</v>
      </c>
      <c r="J711" s="24">
        <v>200000</v>
      </c>
    </row>
    <row r="712" spans="1:10" x14ac:dyDescent="0.2">
      <c r="A712" s="10" t="s">
        <v>15</v>
      </c>
      <c r="B712" s="34" t="s">
        <v>76</v>
      </c>
      <c r="C712" s="34" t="s">
        <v>112</v>
      </c>
      <c r="D712" s="34" t="s">
        <v>88</v>
      </c>
      <c r="E712" s="34" t="s">
        <v>518</v>
      </c>
      <c r="F712" s="33"/>
      <c r="G712" s="33"/>
      <c r="H712" s="24">
        <f>H713</f>
        <v>3946000</v>
      </c>
      <c r="I712" s="24">
        <f>I713</f>
        <v>4086000</v>
      </c>
      <c r="J712" s="24">
        <f>J713</f>
        <v>4086000</v>
      </c>
    </row>
    <row r="713" spans="1:10" x14ac:dyDescent="0.2">
      <c r="A713" s="10" t="s">
        <v>457</v>
      </c>
      <c r="B713" s="34" t="s">
        <v>76</v>
      </c>
      <c r="C713" s="34" t="s">
        <v>112</v>
      </c>
      <c r="D713" s="34" t="s">
        <v>88</v>
      </c>
      <c r="E713" s="34" t="s">
        <v>518</v>
      </c>
      <c r="F713" s="33" t="s">
        <v>94</v>
      </c>
      <c r="G713" s="33"/>
      <c r="H713" s="24">
        <v>3946000</v>
      </c>
      <c r="I713" s="24">
        <v>4086000</v>
      </c>
      <c r="J713" s="24">
        <v>4086000</v>
      </c>
    </row>
    <row r="714" spans="1:10" ht="22.5" x14ac:dyDescent="0.2">
      <c r="A714" s="10" t="s">
        <v>550</v>
      </c>
      <c r="B714" s="34" t="s">
        <v>76</v>
      </c>
      <c r="C714" s="34" t="s">
        <v>112</v>
      </c>
      <c r="D714" s="34" t="s">
        <v>88</v>
      </c>
      <c r="E714" s="34" t="s">
        <v>549</v>
      </c>
      <c r="F714" s="33"/>
      <c r="G714" s="33"/>
      <c r="H714" s="24">
        <f>H715+H717+H716</f>
        <v>8081053</v>
      </c>
      <c r="I714" s="24">
        <f>I715+I717+I716</f>
        <v>8081053</v>
      </c>
      <c r="J714" s="24">
        <f>J715+J717+J716</f>
        <v>8081053</v>
      </c>
    </row>
    <row r="715" spans="1:10" x14ac:dyDescent="0.2">
      <c r="A715" s="10" t="s">
        <v>457</v>
      </c>
      <c r="B715" s="34" t="s">
        <v>76</v>
      </c>
      <c r="C715" s="34" t="s">
        <v>112</v>
      </c>
      <c r="D715" s="34" t="s">
        <v>88</v>
      </c>
      <c r="E715" s="34" t="s">
        <v>549</v>
      </c>
      <c r="F715" s="33" t="s">
        <v>94</v>
      </c>
      <c r="G715" s="33"/>
      <c r="H715" s="24">
        <v>4117715.76</v>
      </c>
      <c r="I715" s="24">
        <v>4119753</v>
      </c>
      <c r="J715" s="24">
        <v>4119753</v>
      </c>
    </row>
    <row r="716" spans="1:10" ht="22.5" x14ac:dyDescent="0.2">
      <c r="A716" s="10" t="s">
        <v>30</v>
      </c>
      <c r="B716" s="34" t="s">
        <v>76</v>
      </c>
      <c r="C716" s="34" t="s">
        <v>112</v>
      </c>
      <c r="D716" s="34" t="s">
        <v>88</v>
      </c>
      <c r="E716" s="34" t="s">
        <v>549</v>
      </c>
      <c r="F716" s="33" t="s">
        <v>286</v>
      </c>
      <c r="G716" s="33"/>
      <c r="H716" s="24">
        <v>2037.24</v>
      </c>
      <c r="I716" s="24">
        <v>0</v>
      </c>
      <c r="J716" s="24">
        <v>0</v>
      </c>
    </row>
    <row r="717" spans="1:10" x14ac:dyDescent="0.2">
      <c r="A717" s="48" t="s">
        <v>168</v>
      </c>
      <c r="B717" s="34" t="s">
        <v>76</v>
      </c>
      <c r="C717" s="34" t="s">
        <v>112</v>
      </c>
      <c r="D717" s="34" t="s">
        <v>88</v>
      </c>
      <c r="E717" s="34" t="s">
        <v>549</v>
      </c>
      <c r="F717" s="33" t="s">
        <v>166</v>
      </c>
      <c r="G717" s="33"/>
      <c r="H717" s="24">
        <v>3961300</v>
      </c>
      <c r="I717" s="24">
        <v>3961300</v>
      </c>
      <c r="J717" s="24">
        <v>3961300</v>
      </c>
    </row>
    <row r="718" spans="1:10" x14ac:dyDescent="0.2">
      <c r="A718" s="10" t="s">
        <v>13</v>
      </c>
      <c r="B718" s="34" t="s">
        <v>76</v>
      </c>
      <c r="C718" s="34" t="s">
        <v>112</v>
      </c>
      <c r="D718" s="34" t="s">
        <v>88</v>
      </c>
      <c r="E718" s="34" t="s">
        <v>412</v>
      </c>
      <c r="F718" s="33"/>
      <c r="G718" s="33"/>
      <c r="H718" s="24">
        <f>H719</f>
        <v>5612000</v>
      </c>
      <c r="I718" s="24">
        <f>I719</f>
        <v>4244000</v>
      </c>
      <c r="J718" s="24">
        <f>J719</f>
        <v>4244000</v>
      </c>
    </row>
    <row r="719" spans="1:10" x14ac:dyDescent="0.2">
      <c r="A719" s="10" t="s">
        <v>457</v>
      </c>
      <c r="B719" s="34" t="s">
        <v>76</v>
      </c>
      <c r="C719" s="34" t="s">
        <v>112</v>
      </c>
      <c r="D719" s="34" t="s">
        <v>88</v>
      </c>
      <c r="E719" s="34" t="s">
        <v>412</v>
      </c>
      <c r="F719" s="33" t="s">
        <v>94</v>
      </c>
      <c r="G719" s="33"/>
      <c r="H719" s="24">
        <f>4244000+1368000</f>
        <v>5612000</v>
      </c>
      <c r="I719" s="24">
        <v>4244000</v>
      </c>
      <c r="J719" s="24">
        <v>4244000</v>
      </c>
    </row>
    <row r="720" spans="1:10" ht="22.5" x14ac:dyDescent="0.2">
      <c r="A720" s="1" t="s">
        <v>527</v>
      </c>
      <c r="B720" s="33" t="s">
        <v>76</v>
      </c>
      <c r="C720" s="33" t="s">
        <v>112</v>
      </c>
      <c r="D720" s="33" t="s">
        <v>88</v>
      </c>
      <c r="E720" s="33" t="s">
        <v>671</v>
      </c>
      <c r="F720" s="33"/>
      <c r="G720" s="33"/>
      <c r="H720" s="24">
        <f>SUM(H721:H726)</f>
        <v>44376590</v>
      </c>
      <c r="I720" s="24">
        <f>SUM(I721:I726)</f>
        <v>46400990</v>
      </c>
      <c r="J720" s="24">
        <f>SUM(J721:J726)</f>
        <v>44737490</v>
      </c>
    </row>
    <row r="721" spans="1:10" x14ac:dyDescent="0.2">
      <c r="A721" s="1" t="s">
        <v>457</v>
      </c>
      <c r="B721" s="33" t="s">
        <v>76</v>
      </c>
      <c r="C721" s="33" t="s">
        <v>112</v>
      </c>
      <c r="D721" s="33" t="s">
        <v>88</v>
      </c>
      <c r="E721" s="33" t="s">
        <v>671</v>
      </c>
      <c r="F721" s="33" t="s">
        <v>94</v>
      </c>
      <c r="G721" s="33"/>
      <c r="H721" s="24">
        <v>232909.31</v>
      </c>
      <c r="I721" s="24">
        <v>222310</v>
      </c>
      <c r="J721" s="24">
        <v>222310</v>
      </c>
    </row>
    <row r="722" spans="1:10" x14ac:dyDescent="0.2">
      <c r="A722" s="19" t="s">
        <v>168</v>
      </c>
      <c r="B722" s="33" t="s">
        <v>76</v>
      </c>
      <c r="C722" s="33" t="s">
        <v>112</v>
      </c>
      <c r="D722" s="33" t="s">
        <v>88</v>
      </c>
      <c r="E722" s="33" t="s">
        <v>671</v>
      </c>
      <c r="F722" s="33" t="s">
        <v>166</v>
      </c>
      <c r="G722" s="33"/>
      <c r="H722" s="24">
        <v>186180.69</v>
      </c>
      <c r="I722" s="24">
        <v>196780</v>
      </c>
      <c r="J722" s="24">
        <v>196780</v>
      </c>
    </row>
    <row r="723" spans="1:10" x14ac:dyDescent="0.2">
      <c r="A723" s="1" t="s">
        <v>457</v>
      </c>
      <c r="B723" s="33" t="s">
        <v>76</v>
      </c>
      <c r="C723" s="33" t="s">
        <v>112</v>
      </c>
      <c r="D723" s="33" t="s">
        <v>88</v>
      </c>
      <c r="E723" s="33" t="s">
        <v>671</v>
      </c>
      <c r="F723" s="33" t="s">
        <v>94</v>
      </c>
      <c r="G723" s="33" t="s">
        <v>220</v>
      </c>
      <c r="H723" s="24">
        <v>4424875.46</v>
      </c>
      <c r="I723" s="24">
        <v>4031610</v>
      </c>
      <c r="J723" s="24">
        <v>3682310</v>
      </c>
    </row>
    <row r="724" spans="1:10" x14ac:dyDescent="0.2">
      <c r="A724" s="19" t="s">
        <v>168</v>
      </c>
      <c r="B724" s="33" t="s">
        <v>76</v>
      </c>
      <c r="C724" s="33" t="s">
        <v>112</v>
      </c>
      <c r="D724" s="33" t="s">
        <v>88</v>
      </c>
      <c r="E724" s="33" t="s">
        <v>671</v>
      </c>
      <c r="F724" s="33" t="s">
        <v>166</v>
      </c>
      <c r="G724" s="33" t="s">
        <v>220</v>
      </c>
      <c r="H724" s="24">
        <v>3927049.84</v>
      </c>
      <c r="I724" s="24">
        <v>5624590</v>
      </c>
      <c r="J724" s="24">
        <v>5624590</v>
      </c>
    </row>
    <row r="725" spans="1:10" x14ac:dyDescent="0.2">
      <c r="A725" s="1" t="s">
        <v>457</v>
      </c>
      <c r="B725" s="33" t="s">
        <v>76</v>
      </c>
      <c r="C725" s="33" t="s">
        <v>112</v>
      </c>
      <c r="D725" s="33" t="s">
        <v>88</v>
      </c>
      <c r="E725" s="33" t="s">
        <v>671</v>
      </c>
      <c r="F725" s="33" t="s">
        <v>94</v>
      </c>
      <c r="G725" s="33" t="s">
        <v>528</v>
      </c>
      <c r="H725" s="24">
        <v>18863678.390000001</v>
      </c>
      <c r="I725" s="24">
        <v>16378700</v>
      </c>
      <c r="J725" s="24">
        <v>15064500</v>
      </c>
    </row>
    <row r="726" spans="1:10" x14ac:dyDescent="0.2">
      <c r="A726" s="19" t="s">
        <v>168</v>
      </c>
      <c r="B726" s="33" t="s">
        <v>76</v>
      </c>
      <c r="C726" s="33" t="s">
        <v>112</v>
      </c>
      <c r="D726" s="33" t="s">
        <v>88</v>
      </c>
      <c r="E726" s="33" t="s">
        <v>671</v>
      </c>
      <c r="F726" s="33" t="s">
        <v>166</v>
      </c>
      <c r="G726" s="33" t="s">
        <v>528</v>
      </c>
      <c r="H726" s="24">
        <v>16741896.310000001</v>
      </c>
      <c r="I726" s="24">
        <v>19947000</v>
      </c>
      <c r="J726" s="24">
        <v>19947000</v>
      </c>
    </row>
    <row r="727" spans="1:10" ht="22.5" x14ac:dyDescent="0.2">
      <c r="A727" s="1" t="s">
        <v>39</v>
      </c>
      <c r="B727" s="33" t="s">
        <v>76</v>
      </c>
      <c r="C727" s="33" t="s">
        <v>112</v>
      </c>
      <c r="D727" s="33" t="s">
        <v>88</v>
      </c>
      <c r="E727" s="36" t="s">
        <v>411</v>
      </c>
      <c r="F727" s="33"/>
      <c r="G727" s="33"/>
      <c r="H727" s="24">
        <f>H728+H729+H730+H731</f>
        <v>3844850</v>
      </c>
      <c r="I727" s="24">
        <f>I728+I729+I730+I731</f>
        <v>2710920</v>
      </c>
      <c r="J727" s="24">
        <f>J728+J729+J730+J731</f>
        <v>2710920</v>
      </c>
    </row>
    <row r="728" spans="1:10" x14ac:dyDescent="0.2">
      <c r="A728" s="1" t="s">
        <v>458</v>
      </c>
      <c r="B728" s="33" t="s">
        <v>76</v>
      </c>
      <c r="C728" s="33" t="s">
        <v>112</v>
      </c>
      <c r="D728" s="33" t="s">
        <v>88</v>
      </c>
      <c r="E728" s="36" t="s">
        <v>411</v>
      </c>
      <c r="F728" s="33" t="s">
        <v>94</v>
      </c>
      <c r="G728" s="33"/>
      <c r="H728" s="24">
        <v>1273790</v>
      </c>
      <c r="I728" s="24">
        <v>532330</v>
      </c>
      <c r="J728" s="24">
        <v>532330</v>
      </c>
    </row>
    <row r="729" spans="1:10" x14ac:dyDescent="0.2">
      <c r="A729" s="19" t="s">
        <v>168</v>
      </c>
      <c r="B729" s="33" t="s">
        <v>76</v>
      </c>
      <c r="C729" s="33" t="s">
        <v>112</v>
      </c>
      <c r="D729" s="33" t="s">
        <v>88</v>
      </c>
      <c r="E729" s="36" t="s">
        <v>411</v>
      </c>
      <c r="F729" s="33" t="s">
        <v>166</v>
      </c>
      <c r="G729" s="33"/>
      <c r="H729" s="24">
        <v>674260</v>
      </c>
      <c r="I729" s="24">
        <v>281790</v>
      </c>
      <c r="J729" s="24">
        <v>281790</v>
      </c>
    </row>
    <row r="730" spans="1:10" x14ac:dyDescent="0.2">
      <c r="A730" s="1" t="s">
        <v>458</v>
      </c>
      <c r="B730" s="33" t="s">
        <v>76</v>
      </c>
      <c r="C730" s="33" t="s">
        <v>112</v>
      </c>
      <c r="D730" s="33" t="s">
        <v>88</v>
      </c>
      <c r="E730" s="36" t="s">
        <v>411</v>
      </c>
      <c r="F730" s="33" t="s">
        <v>94</v>
      </c>
      <c r="G730" s="33" t="s">
        <v>220</v>
      </c>
      <c r="H730" s="25">
        <v>1240300</v>
      </c>
      <c r="I730" s="25">
        <v>1000000</v>
      </c>
      <c r="J730" s="25">
        <v>1000000</v>
      </c>
    </row>
    <row r="731" spans="1:10" x14ac:dyDescent="0.2">
      <c r="A731" s="19" t="s">
        <v>168</v>
      </c>
      <c r="B731" s="33" t="s">
        <v>76</v>
      </c>
      <c r="C731" s="33" t="s">
        <v>112</v>
      </c>
      <c r="D731" s="33" t="s">
        <v>88</v>
      </c>
      <c r="E731" s="36" t="s">
        <v>411</v>
      </c>
      <c r="F731" s="33" t="s">
        <v>166</v>
      </c>
      <c r="G731" s="33" t="s">
        <v>220</v>
      </c>
      <c r="H731" s="25">
        <v>656500</v>
      </c>
      <c r="I731" s="25">
        <v>896800</v>
      </c>
      <c r="J731" s="25">
        <v>896800</v>
      </c>
    </row>
    <row r="732" spans="1:10" ht="22.5" x14ac:dyDescent="0.2">
      <c r="A732" s="9" t="s">
        <v>621</v>
      </c>
      <c r="B732" s="33" t="s">
        <v>76</v>
      </c>
      <c r="C732" s="33" t="s">
        <v>112</v>
      </c>
      <c r="D732" s="33" t="s">
        <v>88</v>
      </c>
      <c r="E732" s="33" t="s">
        <v>146</v>
      </c>
      <c r="F732" s="33"/>
      <c r="G732" s="33"/>
      <c r="H732" s="24">
        <f>H735+H736+H733+H734</f>
        <v>7224100</v>
      </c>
      <c r="I732" s="24">
        <f>I735+I736+I733+I734</f>
        <v>7424800</v>
      </c>
      <c r="J732" s="24">
        <f>J735+J736+J733+J734</f>
        <v>7424800</v>
      </c>
    </row>
    <row r="733" spans="1:10" x14ac:dyDescent="0.2">
      <c r="A733" s="1" t="s">
        <v>458</v>
      </c>
      <c r="B733" s="33" t="s">
        <v>76</v>
      </c>
      <c r="C733" s="33" t="s">
        <v>112</v>
      </c>
      <c r="D733" s="33" t="s">
        <v>88</v>
      </c>
      <c r="E733" s="33" t="s">
        <v>146</v>
      </c>
      <c r="F733" s="33" t="s">
        <v>94</v>
      </c>
      <c r="G733" s="33"/>
      <c r="H733" s="24">
        <v>700000</v>
      </c>
      <c r="I733" s="24">
        <v>700000</v>
      </c>
      <c r="J733" s="24">
        <v>700000</v>
      </c>
    </row>
    <row r="734" spans="1:10" x14ac:dyDescent="0.2">
      <c r="A734" s="19" t="s">
        <v>168</v>
      </c>
      <c r="B734" s="33" t="s">
        <v>76</v>
      </c>
      <c r="C734" s="33" t="s">
        <v>112</v>
      </c>
      <c r="D734" s="33" t="s">
        <v>88</v>
      </c>
      <c r="E734" s="33" t="s">
        <v>146</v>
      </c>
      <c r="F734" s="33" t="s">
        <v>166</v>
      </c>
      <c r="G734" s="33"/>
      <c r="H734" s="24">
        <v>740000</v>
      </c>
      <c r="I734" s="24">
        <v>740000</v>
      </c>
      <c r="J734" s="24">
        <v>740000</v>
      </c>
    </row>
    <row r="735" spans="1:10" x14ac:dyDescent="0.2">
      <c r="A735" s="1" t="s">
        <v>458</v>
      </c>
      <c r="B735" s="33" t="s">
        <v>76</v>
      </c>
      <c r="C735" s="33" t="s">
        <v>112</v>
      </c>
      <c r="D735" s="33" t="s">
        <v>88</v>
      </c>
      <c r="E735" s="33" t="s">
        <v>146</v>
      </c>
      <c r="F735" s="33" t="s">
        <v>94</v>
      </c>
      <c r="G735" s="33" t="s">
        <v>220</v>
      </c>
      <c r="H735" s="24">
        <v>3000000</v>
      </c>
      <c r="I735" s="24">
        <v>3000000</v>
      </c>
      <c r="J735" s="24">
        <v>3000000</v>
      </c>
    </row>
    <row r="736" spans="1:10" x14ac:dyDescent="0.2">
      <c r="A736" s="19" t="s">
        <v>168</v>
      </c>
      <c r="B736" s="33" t="s">
        <v>76</v>
      </c>
      <c r="C736" s="33" t="s">
        <v>112</v>
      </c>
      <c r="D736" s="33" t="s">
        <v>88</v>
      </c>
      <c r="E736" s="33" t="s">
        <v>146</v>
      </c>
      <c r="F736" s="33" t="s">
        <v>166</v>
      </c>
      <c r="G736" s="33" t="s">
        <v>220</v>
      </c>
      <c r="H736" s="24">
        <v>2784100</v>
      </c>
      <c r="I736" s="24">
        <v>2984800</v>
      </c>
      <c r="J736" s="24">
        <v>2984800</v>
      </c>
    </row>
    <row r="737" spans="1:31" ht="45" x14ac:dyDescent="0.2">
      <c r="A737" s="16" t="s">
        <v>37</v>
      </c>
      <c r="B737" s="33" t="s">
        <v>76</v>
      </c>
      <c r="C737" s="33" t="s">
        <v>112</v>
      </c>
      <c r="D737" s="33" t="s">
        <v>88</v>
      </c>
      <c r="E737" s="36" t="s">
        <v>410</v>
      </c>
      <c r="F737" s="33"/>
      <c r="G737" s="33"/>
      <c r="H737" s="24">
        <f>H738+H739+H740+H741</f>
        <v>324020</v>
      </c>
      <c r="I737" s="24">
        <f>I738+I739+I740+I741</f>
        <v>359800</v>
      </c>
      <c r="J737" s="24">
        <f>J738+J739+J740+J741</f>
        <v>359800</v>
      </c>
    </row>
    <row r="738" spans="1:31" x14ac:dyDescent="0.2">
      <c r="A738" s="1" t="s">
        <v>458</v>
      </c>
      <c r="B738" s="33" t="s">
        <v>76</v>
      </c>
      <c r="C738" s="33" t="s">
        <v>112</v>
      </c>
      <c r="D738" s="33" t="s">
        <v>88</v>
      </c>
      <c r="E738" s="36" t="s">
        <v>410</v>
      </c>
      <c r="F738" s="33" t="s">
        <v>94</v>
      </c>
      <c r="G738" s="33"/>
      <c r="H738" s="24">
        <v>112070</v>
      </c>
      <c r="I738" s="24">
        <v>120910</v>
      </c>
      <c r="J738" s="24">
        <v>120910</v>
      </c>
    </row>
    <row r="739" spans="1:31" x14ac:dyDescent="0.2">
      <c r="A739" s="19" t="s">
        <v>168</v>
      </c>
      <c r="B739" s="33" t="s">
        <v>76</v>
      </c>
      <c r="C739" s="33" t="s">
        <v>112</v>
      </c>
      <c r="D739" s="33" t="s">
        <v>88</v>
      </c>
      <c r="E739" s="36" t="s">
        <v>410</v>
      </c>
      <c r="F739" s="33" t="s">
        <v>166</v>
      </c>
      <c r="G739" s="33"/>
      <c r="H739" s="24">
        <v>73250</v>
      </c>
      <c r="I739" s="24">
        <v>79010</v>
      </c>
      <c r="J739" s="24">
        <v>79010</v>
      </c>
    </row>
    <row r="740" spans="1:31" x14ac:dyDescent="0.2">
      <c r="A740" s="1" t="s">
        <v>458</v>
      </c>
      <c r="B740" s="33" t="s">
        <v>76</v>
      </c>
      <c r="C740" s="33" t="s">
        <v>112</v>
      </c>
      <c r="D740" s="33" t="s">
        <v>88</v>
      </c>
      <c r="E740" s="36" t="s">
        <v>410</v>
      </c>
      <c r="F740" s="33" t="s">
        <v>94</v>
      </c>
      <c r="G740" s="33" t="s">
        <v>220</v>
      </c>
      <c r="H740" s="24">
        <v>83900</v>
      </c>
      <c r="I740" s="24">
        <v>88420</v>
      </c>
      <c r="J740" s="24">
        <v>88420</v>
      </c>
    </row>
    <row r="741" spans="1:31" x14ac:dyDescent="0.2">
      <c r="A741" s="48" t="s">
        <v>168</v>
      </c>
      <c r="B741" s="34" t="s">
        <v>76</v>
      </c>
      <c r="C741" s="34" t="s">
        <v>112</v>
      </c>
      <c r="D741" s="34" t="s">
        <v>88</v>
      </c>
      <c r="E741" s="38" t="s">
        <v>410</v>
      </c>
      <c r="F741" s="33" t="s">
        <v>166</v>
      </c>
      <c r="G741" s="33" t="s">
        <v>220</v>
      </c>
      <c r="H741" s="24">
        <v>54800</v>
      </c>
      <c r="I741" s="24">
        <v>71460</v>
      </c>
      <c r="J741" s="24">
        <v>71460</v>
      </c>
    </row>
    <row r="742" spans="1:31" x14ac:dyDescent="0.2">
      <c r="A742" s="1" t="s">
        <v>506</v>
      </c>
      <c r="B742" s="33" t="s">
        <v>76</v>
      </c>
      <c r="C742" s="33" t="s">
        <v>112</v>
      </c>
      <c r="D742" s="33" t="s">
        <v>88</v>
      </c>
      <c r="E742" s="33" t="s">
        <v>310</v>
      </c>
      <c r="F742" s="33"/>
      <c r="G742" s="33"/>
      <c r="H742" s="24">
        <f>H743+H748</f>
        <v>568966.39</v>
      </c>
      <c r="I742" s="24">
        <f>I743+I748</f>
        <v>726000</v>
      </c>
      <c r="J742" s="24">
        <f>J743+J748</f>
        <v>552000</v>
      </c>
    </row>
    <row r="743" spans="1:31" x14ac:dyDescent="0.2">
      <c r="A743" s="2" t="s">
        <v>270</v>
      </c>
      <c r="B743" s="33" t="s">
        <v>76</v>
      </c>
      <c r="C743" s="33" t="s">
        <v>112</v>
      </c>
      <c r="D743" s="33" t="s">
        <v>88</v>
      </c>
      <c r="E743" s="33" t="s">
        <v>318</v>
      </c>
      <c r="F743" s="33"/>
      <c r="G743" s="33"/>
      <c r="H743" s="24">
        <f>H744</f>
        <v>368966.39</v>
      </c>
      <c r="I743" s="24">
        <f>I744</f>
        <v>526000</v>
      </c>
      <c r="J743" s="24">
        <f>J744</f>
        <v>552000</v>
      </c>
    </row>
    <row r="744" spans="1:31" x14ac:dyDescent="0.2">
      <c r="A744" s="1" t="s">
        <v>520</v>
      </c>
      <c r="B744" s="33" t="s">
        <v>76</v>
      </c>
      <c r="C744" s="33" t="s">
        <v>112</v>
      </c>
      <c r="D744" s="33" t="s">
        <v>88</v>
      </c>
      <c r="E744" s="33" t="s">
        <v>422</v>
      </c>
      <c r="F744" s="33"/>
      <c r="G744" s="33"/>
      <c r="H744" s="24">
        <f>H746+H747+H745</f>
        <v>368966.39</v>
      </c>
      <c r="I744" s="24">
        <f>I746+I747+I745</f>
        <v>526000</v>
      </c>
      <c r="J744" s="24">
        <f>J746+J747+J745</f>
        <v>552000</v>
      </c>
    </row>
    <row r="745" spans="1:31" x14ac:dyDescent="0.2">
      <c r="A745" s="1" t="s">
        <v>195</v>
      </c>
      <c r="B745" s="33" t="s">
        <v>76</v>
      </c>
      <c r="C745" s="33" t="s">
        <v>112</v>
      </c>
      <c r="D745" s="33" t="s">
        <v>88</v>
      </c>
      <c r="E745" s="33" t="s">
        <v>422</v>
      </c>
      <c r="F745" s="33" t="s">
        <v>194</v>
      </c>
      <c r="G745" s="33"/>
      <c r="H745" s="24">
        <v>8200</v>
      </c>
      <c r="I745" s="24">
        <v>0</v>
      </c>
      <c r="J745" s="24">
        <v>0</v>
      </c>
    </row>
    <row r="746" spans="1:31" x14ac:dyDescent="0.2">
      <c r="A746" s="1" t="s">
        <v>457</v>
      </c>
      <c r="B746" s="33" t="s">
        <v>76</v>
      </c>
      <c r="C746" s="33" t="s">
        <v>112</v>
      </c>
      <c r="D746" s="33" t="s">
        <v>88</v>
      </c>
      <c r="E746" s="33" t="s">
        <v>422</v>
      </c>
      <c r="F746" s="33" t="s">
        <v>94</v>
      </c>
      <c r="G746" s="33"/>
      <c r="H746" s="24">
        <v>269016.39</v>
      </c>
      <c r="I746" s="24">
        <v>526000</v>
      </c>
      <c r="J746" s="24">
        <v>552000</v>
      </c>
    </row>
    <row r="747" spans="1:31" x14ac:dyDescent="0.2">
      <c r="A747" s="48" t="s">
        <v>168</v>
      </c>
      <c r="B747" s="33" t="s">
        <v>76</v>
      </c>
      <c r="C747" s="33" t="s">
        <v>112</v>
      </c>
      <c r="D747" s="33" t="s">
        <v>88</v>
      </c>
      <c r="E747" s="33" t="s">
        <v>422</v>
      </c>
      <c r="F747" s="33" t="s">
        <v>166</v>
      </c>
      <c r="G747" s="33"/>
      <c r="H747" s="24">
        <v>91750</v>
      </c>
      <c r="I747" s="24">
        <v>0</v>
      </c>
      <c r="J747" s="24">
        <v>0</v>
      </c>
    </row>
    <row r="748" spans="1:31" x14ac:dyDescent="0.2">
      <c r="A748" s="2" t="s">
        <v>271</v>
      </c>
      <c r="B748" s="33" t="s">
        <v>76</v>
      </c>
      <c r="C748" s="33" t="s">
        <v>112</v>
      </c>
      <c r="D748" s="33" t="s">
        <v>88</v>
      </c>
      <c r="E748" s="33" t="s">
        <v>319</v>
      </c>
      <c r="F748" s="33"/>
      <c r="G748" s="33"/>
      <c r="H748" s="24">
        <f>H749</f>
        <v>200000</v>
      </c>
      <c r="I748" s="24">
        <f>I749</f>
        <v>200000</v>
      </c>
      <c r="J748" s="24">
        <f>J749</f>
        <v>0</v>
      </c>
    </row>
    <row r="749" spans="1:31" x14ac:dyDescent="0.2">
      <c r="A749" s="1" t="s">
        <v>521</v>
      </c>
      <c r="B749" s="33" t="s">
        <v>76</v>
      </c>
      <c r="C749" s="33" t="s">
        <v>112</v>
      </c>
      <c r="D749" s="33" t="s">
        <v>88</v>
      </c>
      <c r="E749" s="33" t="s">
        <v>423</v>
      </c>
      <c r="F749" s="33"/>
      <c r="G749" s="33"/>
      <c r="H749" s="24">
        <f>H750+H751</f>
        <v>200000</v>
      </c>
      <c r="I749" s="24">
        <f t="shared" ref="I749:AE749" si="83">I750+I751</f>
        <v>200000</v>
      </c>
      <c r="J749" s="24">
        <f t="shared" si="83"/>
        <v>0</v>
      </c>
      <c r="K749" s="24">
        <f t="shared" si="83"/>
        <v>0</v>
      </c>
      <c r="L749" s="24">
        <f t="shared" si="83"/>
        <v>0</v>
      </c>
      <c r="M749" s="24">
        <f t="shared" si="83"/>
        <v>0</v>
      </c>
      <c r="N749" s="24">
        <f t="shared" si="83"/>
        <v>0</v>
      </c>
      <c r="O749" s="24">
        <f t="shared" si="83"/>
        <v>0</v>
      </c>
      <c r="P749" s="24">
        <f t="shared" si="83"/>
        <v>0</v>
      </c>
      <c r="Q749" s="24">
        <f t="shared" si="83"/>
        <v>0</v>
      </c>
      <c r="R749" s="24">
        <f t="shared" si="83"/>
        <v>0</v>
      </c>
      <c r="S749" s="24">
        <f t="shared" si="83"/>
        <v>0</v>
      </c>
      <c r="T749" s="24">
        <f t="shared" si="83"/>
        <v>0</v>
      </c>
      <c r="U749" s="24">
        <f t="shared" si="83"/>
        <v>0</v>
      </c>
      <c r="V749" s="24">
        <f t="shared" si="83"/>
        <v>0</v>
      </c>
      <c r="W749" s="24">
        <f t="shared" si="83"/>
        <v>0</v>
      </c>
      <c r="X749" s="24">
        <f t="shared" si="83"/>
        <v>0</v>
      </c>
      <c r="Y749" s="24">
        <f t="shared" si="83"/>
        <v>0</v>
      </c>
      <c r="Z749" s="24">
        <f t="shared" si="83"/>
        <v>0</v>
      </c>
      <c r="AA749" s="24">
        <f t="shared" si="83"/>
        <v>0</v>
      </c>
      <c r="AB749" s="24">
        <f t="shared" si="83"/>
        <v>0</v>
      </c>
      <c r="AC749" s="24">
        <f t="shared" si="83"/>
        <v>0</v>
      </c>
      <c r="AD749" s="24">
        <f t="shared" si="83"/>
        <v>0</v>
      </c>
      <c r="AE749" s="24">
        <f t="shared" si="83"/>
        <v>0</v>
      </c>
    </row>
    <row r="750" spans="1:31" x14ac:dyDescent="0.2">
      <c r="A750" s="1" t="s">
        <v>457</v>
      </c>
      <c r="B750" s="33" t="s">
        <v>76</v>
      </c>
      <c r="C750" s="33" t="s">
        <v>112</v>
      </c>
      <c r="D750" s="33" t="s">
        <v>88</v>
      </c>
      <c r="E750" s="33" t="s">
        <v>423</v>
      </c>
      <c r="F750" s="33" t="s">
        <v>94</v>
      </c>
      <c r="G750" s="33"/>
      <c r="H750" s="24">
        <v>101440</v>
      </c>
      <c r="I750" s="24">
        <v>200000</v>
      </c>
      <c r="J750" s="24">
        <v>0</v>
      </c>
    </row>
    <row r="751" spans="1:31" x14ac:dyDescent="0.2">
      <c r="A751" s="48" t="s">
        <v>168</v>
      </c>
      <c r="B751" s="33" t="s">
        <v>76</v>
      </c>
      <c r="C751" s="33" t="s">
        <v>112</v>
      </c>
      <c r="D751" s="33" t="s">
        <v>88</v>
      </c>
      <c r="E751" s="33" t="s">
        <v>423</v>
      </c>
      <c r="F751" s="33" t="s">
        <v>166</v>
      </c>
      <c r="G751" s="33"/>
      <c r="H751" s="24">
        <v>98560</v>
      </c>
      <c r="I751" s="24">
        <v>0</v>
      </c>
      <c r="J751" s="24">
        <v>0</v>
      </c>
    </row>
    <row r="752" spans="1:31" x14ac:dyDescent="0.2">
      <c r="A752" s="1" t="s">
        <v>33</v>
      </c>
      <c r="B752" s="33" t="s">
        <v>76</v>
      </c>
      <c r="C752" s="33" t="s">
        <v>112</v>
      </c>
      <c r="D752" s="33" t="s">
        <v>99</v>
      </c>
      <c r="E752" s="33"/>
      <c r="F752" s="33"/>
      <c r="G752" s="33"/>
      <c r="H752" s="24">
        <f>H753+H763</f>
        <v>30039115</v>
      </c>
      <c r="I752" s="24">
        <f>I753+I763</f>
        <v>29425690</v>
      </c>
      <c r="J752" s="24">
        <f>J753+J763</f>
        <v>29425690</v>
      </c>
    </row>
    <row r="753" spans="1:10" ht="22.5" x14ac:dyDescent="0.2">
      <c r="A753" s="19" t="s">
        <v>510</v>
      </c>
      <c r="B753" s="33" t="s">
        <v>76</v>
      </c>
      <c r="C753" s="33" t="s">
        <v>112</v>
      </c>
      <c r="D753" s="33" t="s">
        <v>99</v>
      </c>
      <c r="E753" s="33" t="s">
        <v>282</v>
      </c>
      <c r="F753" s="33"/>
      <c r="G753" s="33"/>
      <c r="H753" s="24">
        <f t="shared" ref="H753:J754" si="84">H754</f>
        <v>29951115</v>
      </c>
      <c r="I753" s="24">
        <f t="shared" si="84"/>
        <v>29425690</v>
      </c>
      <c r="J753" s="24">
        <f t="shared" si="84"/>
        <v>29425690</v>
      </c>
    </row>
    <row r="754" spans="1:10" x14ac:dyDescent="0.2">
      <c r="A754" s="1" t="s">
        <v>455</v>
      </c>
      <c r="B754" s="33" t="s">
        <v>76</v>
      </c>
      <c r="C754" s="33" t="s">
        <v>112</v>
      </c>
      <c r="D754" s="33" t="s">
        <v>99</v>
      </c>
      <c r="E754" s="33" t="s">
        <v>306</v>
      </c>
      <c r="F754" s="33"/>
      <c r="G754" s="33"/>
      <c r="H754" s="24">
        <f t="shared" si="84"/>
        <v>29951115</v>
      </c>
      <c r="I754" s="24">
        <f t="shared" si="84"/>
        <v>29425690</v>
      </c>
      <c r="J754" s="24">
        <f t="shared" si="84"/>
        <v>29425690</v>
      </c>
    </row>
    <row r="755" spans="1:10" ht="22.5" x14ac:dyDescent="0.2">
      <c r="A755" s="45" t="s">
        <v>552</v>
      </c>
      <c r="B755" s="33" t="s">
        <v>76</v>
      </c>
      <c r="C755" s="33" t="s">
        <v>112</v>
      </c>
      <c r="D755" s="33" t="s">
        <v>99</v>
      </c>
      <c r="E755" s="33" t="s">
        <v>413</v>
      </c>
      <c r="F755" s="33"/>
      <c r="G755" s="33"/>
      <c r="H755" s="24">
        <f>SUM(H756:H762)</f>
        <v>29951115</v>
      </c>
      <c r="I755" s="24">
        <f>SUM(I756:I762)</f>
        <v>29425690</v>
      </c>
      <c r="J755" s="24">
        <f>SUM(J756:J762)</f>
        <v>29425690</v>
      </c>
    </row>
    <row r="756" spans="1:10" x14ac:dyDescent="0.2">
      <c r="A756" s="9" t="s">
        <v>450</v>
      </c>
      <c r="B756" s="33" t="s">
        <v>76</v>
      </c>
      <c r="C756" s="33" t="s">
        <v>112</v>
      </c>
      <c r="D756" s="33" t="s">
        <v>99</v>
      </c>
      <c r="E756" s="33" t="s">
        <v>413</v>
      </c>
      <c r="F756" s="33" t="s">
        <v>180</v>
      </c>
      <c r="G756" s="33"/>
      <c r="H756" s="24">
        <v>19450370</v>
      </c>
      <c r="I756" s="24">
        <v>19450370</v>
      </c>
      <c r="J756" s="24">
        <v>19450370</v>
      </c>
    </row>
    <row r="757" spans="1:10" ht="22.5" x14ac:dyDescent="0.2">
      <c r="A757" s="9" t="s">
        <v>451</v>
      </c>
      <c r="B757" s="33" t="s">
        <v>76</v>
      </c>
      <c r="C757" s="33" t="s">
        <v>112</v>
      </c>
      <c r="D757" s="33" t="s">
        <v>99</v>
      </c>
      <c r="E757" s="33" t="s">
        <v>413</v>
      </c>
      <c r="F757" s="33" t="s">
        <v>449</v>
      </c>
      <c r="G757" s="33"/>
      <c r="H757" s="24">
        <v>5874020</v>
      </c>
      <c r="I757" s="24">
        <v>5874020</v>
      </c>
      <c r="J757" s="24">
        <v>5874020</v>
      </c>
    </row>
    <row r="758" spans="1:10" x14ac:dyDescent="0.2">
      <c r="A758" s="1" t="s">
        <v>195</v>
      </c>
      <c r="B758" s="33" t="s">
        <v>76</v>
      </c>
      <c r="C758" s="33" t="s">
        <v>112</v>
      </c>
      <c r="D758" s="33" t="s">
        <v>99</v>
      </c>
      <c r="E758" s="33" t="s">
        <v>413</v>
      </c>
      <c r="F758" s="33" t="s">
        <v>194</v>
      </c>
      <c r="G758" s="33"/>
      <c r="H758" s="24">
        <v>450000</v>
      </c>
      <c r="I758" s="24">
        <v>450000</v>
      </c>
      <c r="J758" s="24">
        <v>450000</v>
      </c>
    </row>
    <row r="759" spans="1:10" x14ac:dyDescent="0.2">
      <c r="A759" s="1" t="s">
        <v>457</v>
      </c>
      <c r="B759" s="33" t="s">
        <v>76</v>
      </c>
      <c r="C759" s="33" t="s">
        <v>112</v>
      </c>
      <c r="D759" s="33" t="s">
        <v>99</v>
      </c>
      <c r="E759" s="33" t="s">
        <v>413</v>
      </c>
      <c r="F759" s="33" t="s">
        <v>94</v>
      </c>
      <c r="G759" s="33"/>
      <c r="H759" s="24">
        <v>3145982</v>
      </c>
      <c r="I759" s="24">
        <v>2622000</v>
      </c>
      <c r="J759" s="24">
        <v>2622000</v>
      </c>
    </row>
    <row r="760" spans="1:10" x14ac:dyDescent="0.2">
      <c r="A760" s="49" t="s">
        <v>478</v>
      </c>
      <c r="B760" s="33" t="s">
        <v>76</v>
      </c>
      <c r="C760" s="33" t="s">
        <v>112</v>
      </c>
      <c r="D760" s="33" t="s">
        <v>99</v>
      </c>
      <c r="E760" s="33" t="s">
        <v>413</v>
      </c>
      <c r="F760" s="34" t="s">
        <v>477</v>
      </c>
      <c r="G760" s="33"/>
      <c r="H760" s="24">
        <v>978000</v>
      </c>
      <c r="I760" s="24">
        <v>978000</v>
      </c>
      <c r="J760" s="24">
        <v>978000</v>
      </c>
    </row>
    <row r="761" spans="1:10" x14ac:dyDescent="0.2">
      <c r="A761" s="1" t="s">
        <v>97</v>
      </c>
      <c r="B761" s="33" t="s">
        <v>76</v>
      </c>
      <c r="C761" s="33" t="s">
        <v>112</v>
      </c>
      <c r="D761" s="33" t="s">
        <v>99</v>
      </c>
      <c r="E761" s="33" t="s">
        <v>413</v>
      </c>
      <c r="F761" s="33" t="s">
        <v>95</v>
      </c>
      <c r="G761" s="33"/>
      <c r="H761" s="24">
        <v>37993</v>
      </c>
      <c r="I761" s="24">
        <v>40000</v>
      </c>
      <c r="J761" s="24">
        <v>40000</v>
      </c>
    </row>
    <row r="762" spans="1:10" x14ac:dyDescent="0.2">
      <c r="A762" s="1" t="s">
        <v>326</v>
      </c>
      <c r="B762" s="33" t="s">
        <v>76</v>
      </c>
      <c r="C762" s="33" t="s">
        <v>112</v>
      </c>
      <c r="D762" s="33" t="s">
        <v>99</v>
      </c>
      <c r="E762" s="33" t="s">
        <v>413</v>
      </c>
      <c r="F762" s="33" t="s">
        <v>96</v>
      </c>
      <c r="G762" s="33"/>
      <c r="H762" s="24">
        <v>14750</v>
      </c>
      <c r="I762" s="24">
        <v>11300</v>
      </c>
      <c r="J762" s="24">
        <v>11300</v>
      </c>
    </row>
    <row r="763" spans="1:10" x14ac:dyDescent="0.2">
      <c r="A763" s="1" t="s">
        <v>506</v>
      </c>
      <c r="B763" s="33" t="s">
        <v>76</v>
      </c>
      <c r="C763" s="33" t="s">
        <v>112</v>
      </c>
      <c r="D763" s="33" t="s">
        <v>99</v>
      </c>
      <c r="E763" s="33" t="s">
        <v>310</v>
      </c>
      <c r="F763" s="33"/>
      <c r="G763" s="33"/>
      <c r="H763" s="24">
        <f t="shared" ref="H763:J765" si="85">H764</f>
        <v>88000</v>
      </c>
      <c r="I763" s="24">
        <f t="shared" si="85"/>
        <v>0</v>
      </c>
      <c r="J763" s="24">
        <f t="shared" si="85"/>
        <v>0</v>
      </c>
    </row>
    <row r="764" spans="1:10" x14ac:dyDescent="0.2">
      <c r="A764" s="1" t="s">
        <v>270</v>
      </c>
      <c r="B764" s="33" t="s">
        <v>76</v>
      </c>
      <c r="C764" s="33" t="s">
        <v>112</v>
      </c>
      <c r="D764" s="33" t="s">
        <v>99</v>
      </c>
      <c r="E764" s="33" t="s">
        <v>318</v>
      </c>
      <c r="F764" s="33"/>
      <c r="G764" s="33"/>
      <c r="H764" s="24">
        <f t="shared" si="85"/>
        <v>88000</v>
      </c>
      <c r="I764" s="24">
        <f t="shared" si="85"/>
        <v>0</v>
      </c>
      <c r="J764" s="24">
        <f t="shared" si="85"/>
        <v>0</v>
      </c>
    </row>
    <row r="765" spans="1:10" x14ac:dyDescent="0.2">
      <c r="A765" s="1" t="s">
        <v>730</v>
      </c>
      <c r="B765" s="33" t="s">
        <v>76</v>
      </c>
      <c r="C765" s="33" t="s">
        <v>112</v>
      </c>
      <c r="D765" s="33" t="s">
        <v>99</v>
      </c>
      <c r="E765" s="33" t="s">
        <v>729</v>
      </c>
      <c r="F765" s="33"/>
      <c r="G765" s="33"/>
      <c r="H765" s="24">
        <f t="shared" si="85"/>
        <v>88000</v>
      </c>
      <c r="I765" s="24">
        <f t="shared" si="85"/>
        <v>0</v>
      </c>
      <c r="J765" s="24">
        <f t="shared" si="85"/>
        <v>0</v>
      </c>
    </row>
    <row r="766" spans="1:10" x14ac:dyDescent="0.2">
      <c r="A766" s="1" t="s">
        <v>457</v>
      </c>
      <c r="B766" s="33" t="s">
        <v>76</v>
      </c>
      <c r="C766" s="33" t="s">
        <v>112</v>
      </c>
      <c r="D766" s="33" t="s">
        <v>99</v>
      </c>
      <c r="E766" s="33" t="s">
        <v>729</v>
      </c>
      <c r="F766" s="33" t="s">
        <v>94</v>
      </c>
      <c r="G766" s="33"/>
      <c r="H766" s="24">
        <v>88000</v>
      </c>
      <c r="I766" s="24">
        <v>0</v>
      </c>
      <c r="J766" s="24">
        <v>0</v>
      </c>
    </row>
    <row r="767" spans="1:10" x14ac:dyDescent="0.2">
      <c r="A767" s="19" t="s">
        <v>196</v>
      </c>
      <c r="B767" s="33" t="s">
        <v>76</v>
      </c>
      <c r="C767" s="33" t="s">
        <v>112</v>
      </c>
      <c r="D767" s="33" t="s">
        <v>112</v>
      </c>
      <c r="E767" s="33"/>
      <c r="F767" s="33"/>
      <c r="G767" s="33"/>
      <c r="H767" s="24">
        <f>H768+H778</f>
        <v>8255293.4000000004</v>
      </c>
      <c r="I767" s="24">
        <f>I768+I778</f>
        <v>4017600</v>
      </c>
      <c r="J767" s="24">
        <f>J768+J778</f>
        <v>3006300</v>
      </c>
    </row>
    <row r="768" spans="1:10" x14ac:dyDescent="0.2">
      <c r="A768" s="1" t="s">
        <v>506</v>
      </c>
      <c r="B768" s="33" t="s">
        <v>76</v>
      </c>
      <c r="C768" s="33" t="s">
        <v>112</v>
      </c>
      <c r="D768" s="33" t="s">
        <v>112</v>
      </c>
      <c r="E768" s="33" t="s">
        <v>310</v>
      </c>
      <c r="F768" s="33"/>
      <c r="G768" s="33"/>
      <c r="H768" s="24">
        <f>H769</f>
        <v>7882093.4000000004</v>
      </c>
      <c r="I768" s="24">
        <f>I769</f>
        <v>3744400</v>
      </c>
      <c r="J768" s="24">
        <f>J769</f>
        <v>2733100</v>
      </c>
    </row>
    <row r="769" spans="1:31" ht="22.5" x14ac:dyDescent="0.2">
      <c r="A769" s="1" t="s">
        <v>324</v>
      </c>
      <c r="B769" s="33" t="s">
        <v>76</v>
      </c>
      <c r="C769" s="33" t="s">
        <v>112</v>
      </c>
      <c r="D769" s="33" t="s">
        <v>112</v>
      </c>
      <c r="E769" s="33" t="s">
        <v>315</v>
      </c>
      <c r="F769" s="33"/>
      <c r="G769" s="33"/>
      <c r="H769" s="24">
        <f>H770+H773</f>
        <v>7882093.4000000004</v>
      </c>
      <c r="I769" s="24">
        <f>I770+I773</f>
        <v>3744400</v>
      </c>
      <c r="J769" s="24">
        <f>J770+J773</f>
        <v>2733100</v>
      </c>
    </row>
    <row r="770" spans="1:31" x14ac:dyDescent="0.2">
      <c r="A770" s="1" t="s">
        <v>415</v>
      </c>
      <c r="B770" s="33" t="s">
        <v>76</v>
      </c>
      <c r="C770" s="33" t="s">
        <v>112</v>
      </c>
      <c r="D770" s="33" t="s">
        <v>112</v>
      </c>
      <c r="E770" s="39" t="s">
        <v>416</v>
      </c>
      <c r="F770" s="33"/>
      <c r="G770" s="33"/>
      <c r="H770" s="24">
        <f>H771+H772</f>
        <v>5148993.4000000004</v>
      </c>
      <c r="I770" s="24">
        <f>I771+I772</f>
        <v>1011300</v>
      </c>
      <c r="J770" s="24">
        <f>J771+J772</f>
        <v>0</v>
      </c>
    </row>
    <row r="771" spans="1:31" x14ac:dyDescent="0.2">
      <c r="A771" s="18" t="s">
        <v>458</v>
      </c>
      <c r="B771" s="33" t="s">
        <v>76</v>
      </c>
      <c r="C771" s="33" t="s">
        <v>112</v>
      </c>
      <c r="D771" s="33" t="s">
        <v>112</v>
      </c>
      <c r="E771" s="39" t="s">
        <v>416</v>
      </c>
      <c r="F771" s="33" t="s">
        <v>94</v>
      </c>
      <c r="G771" s="33"/>
      <c r="H771" s="24">
        <v>3056332.4</v>
      </c>
      <c r="I771" s="24">
        <v>1011300</v>
      </c>
      <c r="J771" s="24">
        <v>0</v>
      </c>
    </row>
    <row r="772" spans="1:31" x14ac:dyDescent="0.2">
      <c r="A772" s="48" t="s">
        <v>168</v>
      </c>
      <c r="B772" s="33" t="s">
        <v>76</v>
      </c>
      <c r="C772" s="33" t="s">
        <v>112</v>
      </c>
      <c r="D772" s="33" t="s">
        <v>112</v>
      </c>
      <c r="E772" s="39" t="s">
        <v>416</v>
      </c>
      <c r="F772" s="33" t="s">
        <v>166</v>
      </c>
      <c r="G772" s="33"/>
      <c r="H772" s="24">
        <v>2092661</v>
      </c>
      <c r="I772" s="24">
        <v>0</v>
      </c>
      <c r="J772" s="24">
        <v>0</v>
      </c>
    </row>
    <row r="773" spans="1:31" x14ac:dyDescent="0.2">
      <c r="A773" s="1" t="s">
        <v>288</v>
      </c>
      <c r="B773" s="33" t="s">
        <v>76</v>
      </c>
      <c r="C773" s="33" t="s">
        <v>112</v>
      </c>
      <c r="D773" s="33" t="s">
        <v>112</v>
      </c>
      <c r="E773" s="39" t="s">
        <v>414</v>
      </c>
      <c r="F773" s="33"/>
      <c r="G773" s="33"/>
      <c r="H773" s="24">
        <f>H774+H776+H775+H777</f>
        <v>2733100</v>
      </c>
      <c r="I773" s="24">
        <f>I774+I776+I775+I777</f>
        <v>2733100</v>
      </c>
      <c r="J773" s="24">
        <f>J774+J776+J775+J777</f>
        <v>2733100</v>
      </c>
    </row>
    <row r="774" spans="1:31" x14ac:dyDescent="0.2">
      <c r="A774" s="18" t="s">
        <v>458</v>
      </c>
      <c r="B774" s="33" t="s">
        <v>76</v>
      </c>
      <c r="C774" s="33" t="s">
        <v>112</v>
      </c>
      <c r="D774" s="33" t="s">
        <v>112</v>
      </c>
      <c r="E774" s="39" t="s">
        <v>414</v>
      </c>
      <c r="F774" s="33" t="s">
        <v>94</v>
      </c>
      <c r="G774" s="33"/>
      <c r="H774" s="24">
        <v>216828.1</v>
      </c>
      <c r="I774" s="24">
        <v>511300</v>
      </c>
      <c r="J774" s="24">
        <v>511300</v>
      </c>
    </row>
    <row r="775" spans="1:31" x14ac:dyDescent="0.2">
      <c r="A775" s="48" t="s">
        <v>168</v>
      </c>
      <c r="B775" s="33" t="s">
        <v>76</v>
      </c>
      <c r="C775" s="33" t="s">
        <v>112</v>
      </c>
      <c r="D775" s="33" t="s">
        <v>112</v>
      </c>
      <c r="E775" s="39" t="s">
        <v>414</v>
      </c>
      <c r="F775" s="33" t="s">
        <v>166</v>
      </c>
      <c r="G775" s="33" t="s">
        <v>741</v>
      </c>
      <c r="H775" s="25">
        <v>294471.90000000002</v>
      </c>
      <c r="I775" s="24">
        <v>0</v>
      </c>
      <c r="J775" s="24">
        <v>0</v>
      </c>
    </row>
    <row r="776" spans="1:31" x14ac:dyDescent="0.2">
      <c r="A776" s="18" t="s">
        <v>458</v>
      </c>
      <c r="B776" s="33" t="s">
        <v>76</v>
      </c>
      <c r="C776" s="33" t="s">
        <v>112</v>
      </c>
      <c r="D776" s="33" t="s">
        <v>112</v>
      </c>
      <c r="E776" s="39" t="s">
        <v>414</v>
      </c>
      <c r="F776" s="33" t="s">
        <v>94</v>
      </c>
      <c r="G776" s="33" t="s">
        <v>220</v>
      </c>
      <c r="H776" s="25">
        <v>1559589.9</v>
      </c>
      <c r="I776" s="25">
        <v>2221800</v>
      </c>
      <c r="J776" s="25">
        <v>2221800</v>
      </c>
    </row>
    <row r="777" spans="1:31" x14ac:dyDescent="0.2">
      <c r="A777" s="48" t="s">
        <v>168</v>
      </c>
      <c r="B777" s="33" t="s">
        <v>76</v>
      </c>
      <c r="C777" s="33" t="s">
        <v>112</v>
      </c>
      <c r="D777" s="33" t="s">
        <v>112</v>
      </c>
      <c r="E777" s="39" t="s">
        <v>414</v>
      </c>
      <c r="F777" s="33" t="s">
        <v>166</v>
      </c>
      <c r="G777" s="33" t="s">
        <v>220</v>
      </c>
      <c r="H777" s="25">
        <v>662210.1</v>
      </c>
      <c r="I777" s="25">
        <v>0</v>
      </c>
      <c r="J777" s="25">
        <v>0</v>
      </c>
    </row>
    <row r="778" spans="1:31" x14ac:dyDescent="0.2">
      <c r="A778" s="19" t="s">
        <v>522</v>
      </c>
      <c r="B778" s="33" t="s">
        <v>76</v>
      </c>
      <c r="C778" s="33" t="s">
        <v>112</v>
      </c>
      <c r="D778" s="33" t="s">
        <v>112</v>
      </c>
      <c r="E778" s="33" t="s">
        <v>293</v>
      </c>
      <c r="F778" s="33"/>
      <c r="G778" s="33"/>
      <c r="H778" s="24">
        <f>H779</f>
        <v>373200</v>
      </c>
      <c r="I778" s="24">
        <f>I779</f>
        <v>273200</v>
      </c>
      <c r="J778" s="24">
        <f>J779</f>
        <v>273200</v>
      </c>
    </row>
    <row r="779" spans="1:31" x14ac:dyDescent="0.2">
      <c r="A779" s="1" t="s">
        <v>130</v>
      </c>
      <c r="B779" s="33" t="s">
        <v>76</v>
      </c>
      <c r="C779" s="33" t="s">
        <v>112</v>
      </c>
      <c r="D779" s="33" t="s">
        <v>112</v>
      </c>
      <c r="E779" s="39" t="s">
        <v>129</v>
      </c>
      <c r="F779" s="33"/>
      <c r="G779" s="33"/>
      <c r="H779" s="24">
        <f>H780+H783</f>
        <v>373200</v>
      </c>
      <c r="I779" s="24">
        <f>I780+I783</f>
        <v>273200</v>
      </c>
      <c r="J779" s="24">
        <f>J780+J783</f>
        <v>273200</v>
      </c>
    </row>
    <row r="780" spans="1:31" x14ac:dyDescent="0.2">
      <c r="A780" s="1" t="s">
        <v>524</v>
      </c>
      <c r="B780" s="33" t="s">
        <v>76</v>
      </c>
      <c r="C780" s="33" t="s">
        <v>112</v>
      </c>
      <c r="D780" s="33" t="s">
        <v>112</v>
      </c>
      <c r="E780" s="39" t="s">
        <v>131</v>
      </c>
      <c r="F780" s="33"/>
      <c r="G780" s="33"/>
      <c r="H780" s="24">
        <f>H781+H782</f>
        <v>100000</v>
      </c>
      <c r="I780" s="24">
        <f>I781+I782</f>
        <v>0</v>
      </c>
      <c r="J780" s="24">
        <f>J781+J782</f>
        <v>0</v>
      </c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</row>
    <row r="781" spans="1:31" x14ac:dyDescent="0.2">
      <c r="A781" s="18" t="s">
        <v>458</v>
      </c>
      <c r="B781" s="33" t="s">
        <v>76</v>
      </c>
      <c r="C781" s="33" t="s">
        <v>112</v>
      </c>
      <c r="D781" s="33" t="s">
        <v>112</v>
      </c>
      <c r="E781" s="39" t="s">
        <v>131</v>
      </c>
      <c r="F781" s="33" t="s">
        <v>94</v>
      </c>
      <c r="G781" s="33"/>
      <c r="H781" s="24">
        <v>75000</v>
      </c>
      <c r="I781" s="24">
        <v>0</v>
      </c>
      <c r="J781" s="24">
        <v>0</v>
      </c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</row>
    <row r="782" spans="1:31" x14ac:dyDescent="0.2">
      <c r="A782" s="48" t="s">
        <v>168</v>
      </c>
      <c r="B782" s="33" t="s">
        <v>76</v>
      </c>
      <c r="C782" s="33" t="s">
        <v>112</v>
      </c>
      <c r="D782" s="33" t="s">
        <v>112</v>
      </c>
      <c r="E782" s="39" t="s">
        <v>131</v>
      </c>
      <c r="F782" s="33" t="s">
        <v>166</v>
      </c>
      <c r="G782" s="33"/>
      <c r="H782" s="24">
        <v>25000</v>
      </c>
      <c r="I782" s="24">
        <v>0</v>
      </c>
      <c r="J782" s="24">
        <v>0</v>
      </c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</row>
    <row r="783" spans="1:31" x14ac:dyDescent="0.2">
      <c r="A783" s="1" t="s">
        <v>523</v>
      </c>
      <c r="B783" s="33" t="s">
        <v>76</v>
      </c>
      <c r="C783" s="33" t="s">
        <v>112</v>
      </c>
      <c r="D783" s="33" t="s">
        <v>112</v>
      </c>
      <c r="E783" s="39" t="s">
        <v>54</v>
      </c>
      <c r="F783" s="33"/>
      <c r="G783" s="33"/>
      <c r="H783" s="24">
        <f>H784</f>
        <v>273200</v>
      </c>
      <c r="I783" s="24">
        <f>I784</f>
        <v>273200</v>
      </c>
      <c r="J783" s="24">
        <f>J784</f>
        <v>273200</v>
      </c>
    </row>
    <row r="784" spans="1:31" x14ac:dyDescent="0.2">
      <c r="A784" s="1" t="s">
        <v>287</v>
      </c>
      <c r="B784" s="33" t="s">
        <v>76</v>
      </c>
      <c r="C784" s="33" t="s">
        <v>112</v>
      </c>
      <c r="D784" s="33" t="s">
        <v>112</v>
      </c>
      <c r="E784" s="39" t="s">
        <v>139</v>
      </c>
      <c r="F784" s="33"/>
      <c r="G784" s="33"/>
      <c r="H784" s="24">
        <f>H785+H786</f>
        <v>273200</v>
      </c>
      <c r="I784" s="24">
        <f>I785+I786</f>
        <v>273200</v>
      </c>
      <c r="J784" s="24">
        <f>J785+J786</f>
        <v>273200</v>
      </c>
    </row>
    <row r="785" spans="1:31" x14ac:dyDescent="0.2">
      <c r="A785" s="1" t="s">
        <v>457</v>
      </c>
      <c r="B785" s="33" t="s">
        <v>76</v>
      </c>
      <c r="C785" s="33" t="s">
        <v>112</v>
      </c>
      <c r="D785" s="33" t="s">
        <v>112</v>
      </c>
      <c r="E785" s="39" t="s">
        <v>139</v>
      </c>
      <c r="F785" s="33" t="s">
        <v>94</v>
      </c>
      <c r="G785" s="33"/>
      <c r="H785" s="24">
        <v>30000</v>
      </c>
      <c r="I785" s="24">
        <v>30000</v>
      </c>
      <c r="J785" s="24">
        <v>30000</v>
      </c>
    </row>
    <row r="786" spans="1:31" x14ac:dyDescent="0.2">
      <c r="A786" s="1" t="s">
        <v>457</v>
      </c>
      <c r="B786" s="33" t="s">
        <v>76</v>
      </c>
      <c r="C786" s="33" t="s">
        <v>112</v>
      </c>
      <c r="D786" s="33" t="s">
        <v>112</v>
      </c>
      <c r="E786" s="39" t="s">
        <v>139</v>
      </c>
      <c r="F786" s="33" t="s">
        <v>94</v>
      </c>
      <c r="G786" s="33" t="s">
        <v>220</v>
      </c>
      <c r="H786" s="25">
        <v>243200</v>
      </c>
      <c r="I786" s="25">
        <v>243200</v>
      </c>
      <c r="J786" s="25">
        <v>243200</v>
      </c>
    </row>
    <row r="787" spans="1:31" x14ac:dyDescent="0.2">
      <c r="A787" s="1" t="s">
        <v>185</v>
      </c>
      <c r="B787" s="33" t="s">
        <v>76</v>
      </c>
      <c r="C787" s="33" t="s">
        <v>112</v>
      </c>
      <c r="D787" s="33" t="s">
        <v>110</v>
      </c>
      <c r="E787" s="33"/>
      <c r="F787" s="33"/>
      <c r="G787" s="33"/>
      <c r="H787" s="24">
        <f>H788+H791+H818+H829+H832</f>
        <v>26117960.68</v>
      </c>
      <c r="I787" s="24">
        <f>I788+I791+I818+I829+I832</f>
        <v>19836701</v>
      </c>
      <c r="J787" s="24">
        <f>J788+J791+J818+J829+J832</f>
        <v>18009501</v>
      </c>
    </row>
    <row r="788" spans="1:31" ht="22.5" x14ac:dyDescent="0.2">
      <c r="A788" s="1" t="s">
        <v>463</v>
      </c>
      <c r="B788" s="33" t="s">
        <v>76</v>
      </c>
      <c r="C788" s="33" t="s">
        <v>112</v>
      </c>
      <c r="D788" s="33" t="s">
        <v>110</v>
      </c>
      <c r="E788" s="33" t="s">
        <v>464</v>
      </c>
      <c r="F788" s="33"/>
      <c r="G788" s="33"/>
      <c r="H788" s="24">
        <f t="shared" ref="H788:J789" si="86">H789</f>
        <v>100000</v>
      </c>
      <c r="I788" s="24">
        <f t="shared" si="86"/>
        <v>100000</v>
      </c>
      <c r="J788" s="24">
        <f t="shared" si="86"/>
        <v>100000</v>
      </c>
    </row>
    <row r="789" spans="1:31" x14ac:dyDescent="0.2">
      <c r="A789" s="2" t="s">
        <v>20</v>
      </c>
      <c r="B789" s="33" t="s">
        <v>76</v>
      </c>
      <c r="C789" s="33" t="s">
        <v>112</v>
      </c>
      <c r="D789" s="33" t="s">
        <v>110</v>
      </c>
      <c r="E789" s="33" t="s">
        <v>571</v>
      </c>
      <c r="F789" s="33"/>
      <c r="G789" s="33"/>
      <c r="H789" s="24">
        <f t="shared" si="86"/>
        <v>100000</v>
      </c>
      <c r="I789" s="24">
        <f t="shared" si="86"/>
        <v>100000</v>
      </c>
      <c r="J789" s="24">
        <f t="shared" si="86"/>
        <v>100000</v>
      </c>
    </row>
    <row r="790" spans="1:31" x14ac:dyDescent="0.2">
      <c r="A790" s="1" t="s">
        <v>457</v>
      </c>
      <c r="B790" s="33" t="s">
        <v>76</v>
      </c>
      <c r="C790" s="33" t="s">
        <v>112</v>
      </c>
      <c r="D790" s="33" t="s">
        <v>110</v>
      </c>
      <c r="E790" s="33" t="s">
        <v>571</v>
      </c>
      <c r="F790" s="33" t="s">
        <v>94</v>
      </c>
      <c r="G790" s="33"/>
      <c r="H790" s="24">
        <v>100000</v>
      </c>
      <c r="I790" s="24">
        <v>100000</v>
      </c>
      <c r="J790" s="24">
        <v>100000</v>
      </c>
    </row>
    <row r="791" spans="1:31" ht="22.5" x14ac:dyDescent="0.2">
      <c r="A791" s="19" t="s">
        <v>510</v>
      </c>
      <c r="B791" s="33" t="s">
        <v>76</v>
      </c>
      <c r="C791" s="33" t="s">
        <v>112</v>
      </c>
      <c r="D791" s="33" t="s">
        <v>110</v>
      </c>
      <c r="E791" s="33" t="s">
        <v>282</v>
      </c>
      <c r="F791" s="33"/>
      <c r="G791" s="33"/>
      <c r="H791" s="24">
        <f>H792+H796+H799+H803</f>
        <v>25214905.469999999</v>
      </c>
      <c r="I791" s="24">
        <f>I792+I796+I799+I803</f>
        <v>17834501</v>
      </c>
      <c r="J791" s="24">
        <f>J792+J796+J799+J803</f>
        <v>17834501</v>
      </c>
      <c r="K791" s="24">
        <f t="shared" ref="K791:AE791" si="87">K792+K799+K803</f>
        <v>0</v>
      </c>
      <c r="L791" s="24">
        <f t="shared" si="87"/>
        <v>0</v>
      </c>
      <c r="M791" s="24">
        <f t="shared" si="87"/>
        <v>0</v>
      </c>
      <c r="N791" s="24">
        <f t="shared" si="87"/>
        <v>0</v>
      </c>
      <c r="O791" s="24">
        <f t="shared" si="87"/>
        <v>0</v>
      </c>
      <c r="P791" s="24">
        <f t="shared" si="87"/>
        <v>0</v>
      </c>
      <c r="Q791" s="24">
        <f t="shared" si="87"/>
        <v>0</v>
      </c>
      <c r="R791" s="24">
        <f t="shared" si="87"/>
        <v>0</v>
      </c>
      <c r="S791" s="24">
        <f t="shared" si="87"/>
        <v>0</v>
      </c>
      <c r="T791" s="24">
        <f t="shared" si="87"/>
        <v>0</v>
      </c>
      <c r="U791" s="24">
        <f t="shared" si="87"/>
        <v>0</v>
      </c>
      <c r="V791" s="24">
        <f t="shared" si="87"/>
        <v>0</v>
      </c>
      <c r="W791" s="24">
        <f t="shared" si="87"/>
        <v>0</v>
      </c>
      <c r="X791" s="24">
        <f t="shared" si="87"/>
        <v>0</v>
      </c>
      <c r="Y791" s="24">
        <f t="shared" si="87"/>
        <v>0</v>
      </c>
      <c r="Z791" s="24">
        <f t="shared" si="87"/>
        <v>0</v>
      </c>
      <c r="AA791" s="24">
        <f t="shared" si="87"/>
        <v>0</v>
      </c>
      <c r="AB791" s="24">
        <f t="shared" si="87"/>
        <v>0</v>
      </c>
      <c r="AC791" s="24">
        <f t="shared" si="87"/>
        <v>0</v>
      </c>
      <c r="AD791" s="24">
        <f t="shared" si="87"/>
        <v>0</v>
      </c>
      <c r="AE791" s="24">
        <f t="shared" si="87"/>
        <v>0</v>
      </c>
    </row>
    <row r="792" spans="1:31" x14ac:dyDescent="0.2">
      <c r="A792" s="19" t="s">
        <v>275</v>
      </c>
      <c r="B792" s="33" t="s">
        <v>76</v>
      </c>
      <c r="C792" s="33" t="s">
        <v>112</v>
      </c>
      <c r="D792" s="33" t="s">
        <v>110</v>
      </c>
      <c r="E792" s="33" t="s">
        <v>316</v>
      </c>
      <c r="F792" s="33"/>
      <c r="G792" s="33"/>
      <c r="H792" s="24">
        <f>H793</f>
        <v>474200</v>
      </c>
      <c r="I792" s="24">
        <f>I793</f>
        <v>0</v>
      </c>
      <c r="J792" s="24">
        <f>J793</f>
        <v>0</v>
      </c>
    </row>
    <row r="793" spans="1:31" x14ac:dyDescent="0.2">
      <c r="A793" s="46" t="s">
        <v>20</v>
      </c>
      <c r="B793" s="33" t="s">
        <v>76</v>
      </c>
      <c r="C793" s="33" t="s">
        <v>112</v>
      </c>
      <c r="D793" s="33" t="s">
        <v>110</v>
      </c>
      <c r="E793" s="33" t="s">
        <v>417</v>
      </c>
      <c r="F793" s="33"/>
      <c r="G793" s="33"/>
      <c r="H793" s="24">
        <f>H794+H795</f>
        <v>474200</v>
      </c>
      <c r="I793" s="24">
        <f>I794+I795</f>
        <v>0</v>
      </c>
      <c r="J793" s="24">
        <f>J794+J795</f>
        <v>0</v>
      </c>
    </row>
    <row r="794" spans="1:31" x14ac:dyDescent="0.2">
      <c r="A794" s="18" t="s">
        <v>457</v>
      </c>
      <c r="B794" s="33" t="s">
        <v>76</v>
      </c>
      <c r="C794" s="33" t="s">
        <v>112</v>
      </c>
      <c r="D794" s="33" t="s">
        <v>110</v>
      </c>
      <c r="E794" s="33" t="s">
        <v>417</v>
      </c>
      <c r="F794" s="33" t="s">
        <v>94</v>
      </c>
      <c r="G794" s="33"/>
      <c r="H794" s="24">
        <v>312421</v>
      </c>
      <c r="I794" s="24">
        <v>0</v>
      </c>
      <c r="J794" s="24">
        <v>0</v>
      </c>
    </row>
    <row r="795" spans="1:31" ht="22.5" x14ac:dyDescent="0.2">
      <c r="A795" s="18" t="s">
        <v>30</v>
      </c>
      <c r="B795" s="33" t="s">
        <v>76</v>
      </c>
      <c r="C795" s="33" t="s">
        <v>112</v>
      </c>
      <c r="D795" s="33" t="s">
        <v>110</v>
      </c>
      <c r="E795" s="33" t="s">
        <v>417</v>
      </c>
      <c r="F795" s="33" t="s">
        <v>286</v>
      </c>
      <c r="G795" s="33"/>
      <c r="H795" s="24">
        <v>161779</v>
      </c>
      <c r="I795" s="24">
        <v>0</v>
      </c>
      <c r="J795" s="24">
        <v>0</v>
      </c>
    </row>
    <row r="796" spans="1:31" x14ac:dyDescent="0.2">
      <c r="A796" s="18" t="s">
        <v>402</v>
      </c>
      <c r="B796" s="33" t="s">
        <v>76</v>
      </c>
      <c r="C796" s="33" t="s">
        <v>112</v>
      </c>
      <c r="D796" s="33" t="s">
        <v>110</v>
      </c>
      <c r="E796" s="33" t="s">
        <v>281</v>
      </c>
      <c r="F796" s="33"/>
      <c r="G796" s="33"/>
      <c r="H796" s="24">
        <f t="shared" ref="H796:J797" si="88">H797</f>
        <v>20800</v>
      </c>
      <c r="I796" s="24">
        <f t="shared" si="88"/>
        <v>0</v>
      </c>
      <c r="J796" s="24">
        <f t="shared" si="88"/>
        <v>0</v>
      </c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</row>
    <row r="797" spans="1:31" x14ac:dyDescent="0.2">
      <c r="A797" s="46" t="s">
        <v>20</v>
      </c>
      <c r="B797" s="33" t="s">
        <v>76</v>
      </c>
      <c r="C797" s="33" t="s">
        <v>112</v>
      </c>
      <c r="D797" s="33" t="s">
        <v>110</v>
      </c>
      <c r="E797" s="33" t="s">
        <v>418</v>
      </c>
      <c r="F797" s="33"/>
      <c r="G797" s="33"/>
      <c r="H797" s="24">
        <f t="shared" si="88"/>
        <v>20800</v>
      </c>
      <c r="I797" s="24">
        <f t="shared" si="88"/>
        <v>0</v>
      </c>
      <c r="J797" s="24">
        <f t="shared" si="88"/>
        <v>0</v>
      </c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</row>
    <row r="798" spans="1:31" x14ac:dyDescent="0.2">
      <c r="A798" s="18" t="s">
        <v>457</v>
      </c>
      <c r="B798" s="33" t="s">
        <v>76</v>
      </c>
      <c r="C798" s="33" t="s">
        <v>112</v>
      </c>
      <c r="D798" s="33" t="s">
        <v>110</v>
      </c>
      <c r="E798" s="33" t="s">
        <v>418</v>
      </c>
      <c r="F798" s="33" t="s">
        <v>94</v>
      </c>
      <c r="G798" s="33"/>
      <c r="H798" s="24">
        <v>20800</v>
      </c>
      <c r="I798" s="24">
        <v>0</v>
      </c>
      <c r="J798" s="24">
        <v>0</v>
      </c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</row>
    <row r="799" spans="1:31" ht="22.5" x14ac:dyDescent="0.2">
      <c r="A799" s="19" t="s">
        <v>276</v>
      </c>
      <c r="B799" s="33" t="s">
        <v>76</v>
      </c>
      <c r="C799" s="33" t="s">
        <v>112</v>
      </c>
      <c r="D799" s="33" t="s">
        <v>110</v>
      </c>
      <c r="E799" s="33" t="s">
        <v>317</v>
      </c>
      <c r="F799" s="33"/>
      <c r="G799" s="33"/>
      <c r="H799" s="24">
        <f>H800</f>
        <v>2412666.67</v>
      </c>
      <c r="I799" s="24">
        <f>I800</f>
        <v>1786100</v>
      </c>
      <c r="J799" s="24">
        <f>J800</f>
        <v>1786100</v>
      </c>
    </row>
    <row r="800" spans="1:31" x14ac:dyDescent="0.2">
      <c r="A800" s="1" t="s">
        <v>38</v>
      </c>
      <c r="B800" s="33" t="s">
        <v>76</v>
      </c>
      <c r="C800" s="33" t="s">
        <v>112</v>
      </c>
      <c r="D800" s="33" t="s">
        <v>110</v>
      </c>
      <c r="E800" s="33" t="s">
        <v>419</v>
      </c>
      <c r="F800" s="33"/>
      <c r="G800" s="33"/>
      <c r="H800" s="24">
        <f>H801+H802</f>
        <v>2412666.67</v>
      </c>
      <c r="I800" s="24">
        <f>I801+I802</f>
        <v>1786100</v>
      </c>
      <c r="J800" s="24">
        <f>J801+J802</f>
        <v>1786100</v>
      </c>
    </row>
    <row r="801" spans="1:10" x14ac:dyDescent="0.2">
      <c r="A801" s="19" t="s">
        <v>168</v>
      </c>
      <c r="B801" s="33" t="s">
        <v>76</v>
      </c>
      <c r="C801" s="33" t="s">
        <v>112</v>
      </c>
      <c r="D801" s="33" t="s">
        <v>110</v>
      </c>
      <c r="E801" s="33" t="s">
        <v>419</v>
      </c>
      <c r="F801" s="33" t="s">
        <v>166</v>
      </c>
      <c r="G801" s="33"/>
      <c r="H801" s="24">
        <v>626566.67000000004</v>
      </c>
      <c r="I801" s="24">
        <v>0</v>
      </c>
      <c r="J801" s="24">
        <v>0</v>
      </c>
    </row>
    <row r="802" spans="1:10" x14ac:dyDescent="0.2">
      <c r="A802" s="19" t="s">
        <v>168</v>
      </c>
      <c r="B802" s="33" t="s">
        <v>76</v>
      </c>
      <c r="C802" s="33" t="s">
        <v>112</v>
      </c>
      <c r="D802" s="33" t="s">
        <v>110</v>
      </c>
      <c r="E802" s="33" t="s">
        <v>419</v>
      </c>
      <c r="F802" s="33" t="s">
        <v>166</v>
      </c>
      <c r="G802" s="33" t="s">
        <v>220</v>
      </c>
      <c r="H802" s="24">
        <v>1786100</v>
      </c>
      <c r="I802" s="24">
        <v>1786100</v>
      </c>
      <c r="J802" s="24">
        <v>1786100</v>
      </c>
    </row>
    <row r="803" spans="1:10" x14ac:dyDescent="0.2">
      <c r="A803" s="19" t="s">
        <v>462</v>
      </c>
      <c r="B803" s="33" t="s">
        <v>76</v>
      </c>
      <c r="C803" s="33" t="s">
        <v>112</v>
      </c>
      <c r="D803" s="33" t="s">
        <v>110</v>
      </c>
      <c r="E803" s="33" t="s">
        <v>465</v>
      </c>
      <c r="F803" s="33"/>
      <c r="G803" s="33"/>
      <c r="H803" s="24">
        <f>H804+H808</f>
        <v>22307238.800000001</v>
      </c>
      <c r="I803" s="24">
        <f>I804+I808</f>
        <v>16048401</v>
      </c>
      <c r="J803" s="24">
        <f>J804+J808</f>
        <v>16048401</v>
      </c>
    </row>
    <row r="804" spans="1:10" x14ac:dyDescent="0.2">
      <c r="A804" s="18" t="s">
        <v>308</v>
      </c>
      <c r="B804" s="33" t="s">
        <v>76</v>
      </c>
      <c r="C804" s="33" t="s">
        <v>112</v>
      </c>
      <c r="D804" s="33" t="s">
        <v>110</v>
      </c>
      <c r="E804" s="33" t="s">
        <v>420</v>
      </c>
      <c r="F804" s="33"/>
      <c r="G804" s="33"/>
      <c r="H804" s="24">
        <f>H805+H806+H807</f>
        <v>4350984.1900000004</v>
      </c>
      <c r="I804" s="24">
        <f t="shared" ref="I804:J804" si="89">I805+I806+I807</f>
        <v>3320300</v>
      </c>
      <c r="J804" s="24">
        <f t="shared" si="89"/>
        <v>3320300</v>
      </c>
    </row>
    <row r="805" spans="1:10" x14ac:dyDescent="0.2">
      <c r="A805" s="9" t="s">
        <v>446</v>
      </c>
      <c r="B805" s="33" t="s">
        <v>76</v>
      </c>
      <c r="C805" s="33" t="s">
        <v>112</v>
      </c>
      <c r="D805" s="33" t="s">
        <v>110</v>
      </c>
      <c r="E805" s="33" t="s">
        <v>420</v>
      </c>
      <c r="F805" s="33" t="s">
        <v>90</v>
      </c>
      <c r="G805" s="33"/>
      <c r="H805" s="24">
        <v>3339468.62</v>
      </c>
      <c r="I805" s="24">
        <v>2550150</v>
      </c>
      <c r="J805" s="24">
        <v>2550150</v>
      </c>
    </row>
    <row r="806" spans="1:10" ht="22.5" x14ac:dyDescent="0.2">
      <c r="A806" s="19" t="s">
        <v>93</v>
      </c>
      <c r="B806" s="33" t="s">
        <v>76</v>
      </c>
      <c r="C806" s="33" t="s">
        <v>112</v>
      </c>
      <c r="D806" s="33" t="s">
        <v>110</v>
      </c>
      <c r="E806" s="33" t="s">
        <v>420</v>
      </c>
      <c r="F806" s="33" t="s">
        <v>92</v>
      </c>
      <c r="G806" s="33"/>
      <c r="H806" s="24">
        <v>3000</v>
      </c>
      <c r="I806" s="24">
        <v>0</v>
      </c>
      <c r="J806" s="24">
        <v>0</v>
      </c>
    </row>
    <row r="807" spans="1:10" ht="22.5" x14ac:dyDescent="0.2">
      <c r="A807" s="9" t="s">
        <v>448</v>
      </c>
      <c r="B807" s="33" t="s">
        <v>76</v>
      </c>
      <c r="C807" s="33" t="s">
        <v>112</v>
      </c>
      <c r="D807" s="33" t="s">
        <v>110</v>
      </c>
      <c r="E807" s="33" t="s">
        <v>420</v>
      </c>
      <c r="F807" s="33" t="s">
        <v>447</v>
      </c>
      <c r="G807" s="33"/>
      <c r="H807" s="24">
        <v>1008515.57</v>
      </c>
      <c r="I807" s="24">
        <v>770150</v>
      </c>
      <c r="J807" s="24">
        <v>770150</v>
      </c>
    </row>
    <row r="808" spans="1:10" ht="33.75" x14ac:dyDescent="0.2">
      <c r="A808" s="1" t="s">
        <v>169</v>
      </c>
      <c r="B808" s="33" t="s">
        <v>76</v>
      </c>
      <c r="C808" s="33" t="s">
        <v>112</v>
      </c>
      <c r="D808" s="33" t="s">
        <v>110</v>
      </c>
      <c r="E808" s="33" t="s">
        <v>421</v>
      </c>
      <c r="F808" s="33"/>
      <c r="G808" s="33"/>
      <c r="H808" s="24">
        <f>SUM(H809:H817)</f>
        <v>17956254.609999999</v>
      </c>
      <c r="I808" s="24">
        <f>SUM(I809:I817)</f>
        <v>12728101</v>
      </c>
      <c r="J808" s="24">
        <f>SUM(J809:J817)</f>
        <v>12728101</v>
      </c>
    </row>
    <row r="809" spans="1:10" x14ac:dyDescent="0.2">
      <c r="A809" s="9" t="s">
        <v>450</v>
      </c>
      <c r="B809" s="33" t="s">
        <v>76</v>
      </c>
      <c r="C809" s="33" t="s">
        <v>112</v>
      </c>
      <c r="D809" s="33" t="s">
        <v>110</v>
      </c>
      <c r="E809" s="33" t="s">
        <v>421</v>
      </c>
      <c r="F809" s="33" t="s">
        <v>180</v>
      </c>
      <c r="G809" s="33"/>
      <c r="H809" s="24">
        <v>7896731.9500000002</v>
      </c>
      <c r="I809" s="24">
        <v>7568200</v>
      </c>
      <c r="J809" s="24">
        <v>7568200</v>
      </c>
    </row>
    <row r="810" spans="1:10" ht="22.5" x14ac:dyDescent="0.2">
      <c r="A810" s="19" t="s">
        <v>93</v>
      </c>
      <c r="B810" s="33" t="s">
        <v>76</v>
      </c>
      <c r="C810" s="33" t="s">
        <v>112</v>
      </c>
      <c r="D810" s="33" t="s">
        <v>110</v>
      </c>
      <c r="E810" s="33" t="s">
        <v>421</v>
      </c>
      <c r="F810" s="33" t="s">
        <v>92</v>
      </c>
      <c r="G810" s="33"/>
      <c r="H810" s="24">
        <v>3000</v>
      </c>
      <c r="I810" s="24">
        <v>0</v>
      </c>
      <c r="J810" s="24">
        <v>0</v>
      </c>
    </row>
    <row r="811" spans="1:10" ht="22.5" x14ac:dyDescent="0.2">
      <c r="A811" s="9" t="s">
        <v>451</v>
      </c>
      <c r="B811" s="33" t="s">
        <v>76</v>
      </c>
      <c r="C811" s="33" t="s">
        <v>112</v>
      </c>
      <c r="D811" s="33" t="s">
        <v>110</v>
      </c>
      <c r="E811" s="33" t="s">
        <v>421</v>
      </c>
      <c r="F811" s="33" t="s">
        <v>449</v>
      </c>
      <c r="G811" s="33"/>
      <c r="H811" s="24">
        <v>2384822.66</v>
      </c>
      <c r="I811" s="24">
        <v>2282201</v>
      </c>
      <c r="J811" s="24">
        <v>2282201</v>
      </c>
    </row>
    <row r="812" spans="1:10" x14ac:dyDescent="0.2">
      <c r="A812" s="1" t="s">
        <v>195</v>
      </c>
      <c r="B812" s="33" t="s">
        <v>76</v>
      </c>
      <c r="C812" s="33" t="s">
        <v>112</v>
      </c>
      <c r="D812" s="33" t="s">
        <v>110</v>
      </c>
      <c r="E812" s="33" t="s">
        <v>421</v>
      </c>
      <c r="F812" s="33" t="s">
        <v>194</v>
      </c>
      <c r="G812" s="33"/>
      <c r="H812" s="24">
        <v>970375.33</v>
      </c>
      <c r="I812" s="24">
        <v>950000</v>
      </c>
      <c r="J812" s="24">
        <v>950000</v>
      </c>
    </row>
    <row r="813" spans="1:10" x14ac:dyDescent="0.2">
      <c r="A813" s="1" t="s">
        <v>457</v>
      </c>
      <c r="B813" s="33" t="s">
        <v>76</v>
      </c>
      <c r="C813" s="33" t="s">
        <v>112</v>
      </c>
      <c r="D813" s="33" t="s">
        <v>110</v>
      </c>
      <c r="E813" s="33" t="s">
        <v>421</v>
      </c>
      <c r="F813" s="33" t="s">
        <v>94</v>
      </c>
      <c r="G813" s="33"/>
      <c r="H813" s="24">
        <v>1436558.67</v>
      </c>
      <c r="I813" s="24">
        <v>1371000</v>
      </c>
      <c r="J813" s="24">
        <v>1350000</v>
      </c>
    </row>
    <row r="814" spans="1:10" x14ac:dyDescent="0.2">
      <c r="A814" s="47" t="s">
        <v>478</v>
      </c>
      <c r="B814" s="33" t="s">
        <v>76</v>
      </c>
      <c r="C814" s="33" t="s">
        <v>112</v>
      </c>
      <c r="D814" s="33" t="s">
        <v>110</v>
      </c>
      <c r="E814" s="33" t="s">
        <v>421</v>
      </c>
      <c r="F814" s="34" t="s">
        <v>477</v>
      </c>
      <c r="G814" s="33"/>
      <c r="H814" s="24">
        <v>408000</v>
      </c>
      <c r="I814" s="24">
        <v>429000</v>
      </c>
      <c r="J814" s="24">
        <v>450000</v>
      </c>
    </row>
    <row r="815" spans="1:10" x14ac:dyDescent="0.2">
      <c r="A815" s="1" t="s">
        <v>97</v>
      </c>
      <c r="B815" s="33" t="s">
        <v>76</v>
      </c>
      <c r="C815" s="33" t="s">
        <v>112</v>
      </c>
      <c r="D815" s="33" t="s">
        <v>110</v>
      </c>
      <c r="E815" s="33" t="s">
        <v>421</v>
      </c>
      <c r="F815" s="33" t="s">
        <v>95</v>
      </c>
      <c r="G815" s="33"/>
      <c r="H815" s="24">
        <v>48292</v>
      </c>
      <c r="I815" s="24">
        <v>88100</v>
      </c>
      <c r="J815" s="24">
        <v>88100</v>
      </c>
    </row>
    <row r="816" spans="1:10" x14ac:dyDescent="0.2">
      <c r="A816" s="1" t="s">
        <v>326</v>
      </c>
      <c r="B816" s="33" t="s">
        <v>76</v>
      </c>
      <c r="C816" s="33" t="s">
        <v>112</v>
      </c>
      <c r="D816" s="33" t="s">
        <v>110</v>
      </c>
      <c r="E816" s="33" t="s">
        <v>421</v>
      </c>
      <c r="F816" s="33" t="s">
        <v>96</v>
      </c>
      <c r="G816" s="33"/>
      <c r="H816" s="24">
        <v>8474</v>
      </c>
      <c r="I816" s="24">
        <v>39600</v>
      </c>
      <c r="J816" s="24">
        <v>39600</v>
      </c>
    </row>
    <row r="817" spans="1:31" x14ac:dyDescent="0.2">
      <c r="A817" s="72" t="s">
        <v>694</v>
      </c>
      <c r="B817" s="33" t="s">
        <v>76</v>
      </c>
      <c r="C817" s="33" t="s">
        <v>112</v>
      </c>
      <c r="D817" s="33" t="s">
        <v>110</v>
      </c>
      <c r="E817" s="33" t="s">
        <v>421</v>
      </c>
      <c r="F817" s="33" t="s">
        <v>691</v>
      </c>
      <c r="G817" s="33"/>
      <c r="H817" s="24">
        <v>4800000</v>
      </c>
      <c r="I817" s="24">
        <v>0</v>
      </c>
      <c r="J817" s="24">
        <v>0</v>
      </c>
    </row>
    <row r="818" spans="1:31" x14ac:dyDescent="0.2">
      <c r="A818" s="2" t="s">
        <v>506</v>
      </c>
      <c r="B818" s="33" t="s">
        <v>76</v>
      </c>
      <c r="C818" s="33" t="s">
        <v>112</v>
      </c>
      <c r="D818" s="33" t="s">
        <v>110</v>
      </c>
      <c r="E818" s="33" t="s">
        <v>310</v>
      </c>
      <c r="F818" s="33"/>
      <c r="G818" s="33"/>
      <c r="H818" s="24">
        <f>H823+H826+H819+H821</f>
        <v>600855.21</v>
      </c>
      <c r="I818" s="24">
        <f t="shared" ref="I818:J818" si="90">I823+I826+I819+I821</f>
        <v>1700000</v>
      </c>
      <c r="J818" s="24">
        <f t="shared" si="90"/>
        <v>0</v>
      </c>
      <c r="K818" s="24">
        <f t="shared" ref="K818:AE818" si="91">K823+K826+K819</f>
        <v>0</v>
      </c>
      <c r="L818" s="24">
        <f t="shared" si="91"/>
        <v>0</v>
      </c>
      <c r="M818" s="24">
        <f t="shared" si="91"/>
        <v>0</v>
      </c>
      <c r="N818" s="24">
        <f t="shared" si="91"/>
        <v>0</v>
      </c>
      <c r="O818" s="24">
        <f t="shared" si="91"/>
        <v>0</v>
      </c>
      <c r="P818" s="24">
        <f t="shared" si="91"/>
        <v>0</v>
      </c>
      <c r="Q818" s="24">
        <f t="shared" si="91"/>
        <v>0</v>
      </c>
      <c r="R818" s="24">
        <f t="shared" si="91"/>
        <v>0</v>
      </c>
      <c r="S818" s="24">
        <f t="shared" si="91"/>
        <v>0</v>
      </c>
      <c r="T818" s="24">
        <f t="shared" si="91"/>
        <v>0</v>
      </c>
      <c r="U818" s="24">
        <f t="shared" si="91"/>
        <v>0</v>
      </c>
      <c r="V818" s="24">
        <f t="shared" si="91"/>
        <v>0</v>
      </c>
      <c r="W818" s="24">
        <f t="shared" si="91"/>
        <v>0</v>
      </c>
      <c r="X818" s="24">
        <f t="shared" si="91"/>
        <v>0</v>
      </c>
      <c r="Y818" s="24">
        <f t="shared" si="91"/>
        <v>0</v>
      </c>
      <c r="Z818" s="24">
        <f t="shared" si="91"/>
        <v>0</v>
      </c>
      <c r="AA818" s="24">
        <f t="shared" si="91"/>
        <v>0</v>
      </c>
      <c r="AB818" s="24">
        <f t="shared" si="91"/>
        <v>0</v>
      </c>
      <c r="AC818" s="24">
        <f t="shared" si="91"/>
        <v>0</v>
      </c>
      <c r="AD818" s="24">
        <f t="shared" si="91"/>
        <v>0</v>
      </c>
      <c r="AE818" s="24">
        <f t="shared" si="91"/>
        <v>0</v>
      </c>
    </row>
    <row r="819" spans="1:31" x14ac:dyDescent="0.2">
      <c r="A819" s="2" t="s">
        <v>20</v>
      </c>
      <c r="B819" s="33" t="s">
        <v>76</v>
      </c>
      <c r="C819" s="33" t="s">
        <v>112</v>
      </c>
      <c r="D819" s="33" t="s">
        <v>110</v>
      </c>
      <c r="E819" s="33" t="s">
        <v>391</v>
      </c>
      <c r="F819" s="33"/>
      <c r="G819" s="33"/>
      <c r="H819" s="24">
        <f>H820</f>
        <v>37448.61</v>
      </c>
      <c r="I819" s="24">
        <f>I820</f>
        <v>0</v>
      </c>
      <c r="J819" s="24">
        <f>J820</f>
        <v>0</v>
      </c>
    </row>
    <row r="820" spans="1:31" x14ac:dyDescent="0.2">
      <c r="A820" s="1" t="s">
        <v>457</v>
      </c>
      <c r="B820" s="33" t="s">
        <v>76</v>
      </c>
      <c r="C820" s="33" t="s">
        <v>112</v>
      </c>
      <c r="D820" s="33" t="s">
        <v>110</v>
      </c>
      <c r="E820" s="33" t="s">
        <v>391</v>
      </c>
      <c r="F820" s="33" t="s">
        <v>94</v>
      </c>
      <c r="G820" s="33"/>
      <c r="H820" s="24">
        <v>37448.61</v>
      </c>
      <c r="I820" s="24">
        <v>0</v>
      </c>
      <c r="J820" s="24">
        <v>0</v>
      </c>
    </row>
    <row r="821" spans="1:31" x14ac:dyDescent="0.2">
      <c r="A821" s="87" t="s">
        <v>520</v>
      </c>
      <c r="B821" s="33" t="s">
        <v>76</v>
      </c>
      <c r="C821" s="33" t="s">
        <v>112</v>
      </c>
      <c r="D821" s="33" t="s">
        <v>110</v>
      </c>
      <c r="E821" s="33" t="s">
        <v>422</v>
      </c>
      <c r="F821" s="33"/>
      <c r="G821" s="33"/>
      <c r="H821" s="24">
        <f>H822</f>
        <v>1100</v>
      </c>
      <c r="I821" s="24">
        <f t="shared" ref="I821:J821" si="92">I822</f>
        <v>0</v>
      </c>
      <c r="J821" s="24">
        <f t="shared" si="92"/>
        <v>0</v>
      </c>
    </row>
    <row r="822" spans="1:31" x14ac:dyDescent="0.2">
      <c r="A822" s="1" t="s">
        <v>458</v>
      </c>
      <c r="B822" s="33" t="s">
        <v>76</v>
      </c>
      <c r="C822" s="33" t="s">
        <v>112</v>
      </c>
      <c r="D822" s="33" t="s">
        <v>110</v>
      </c>
      <c r="E822" s="33" t="s">
        <v>422</v>
      </c>
      <c r="F822" s="33" t="s">
        <v>94</v>
      </c>
      <c r="G822" s="33"/>
      <c r="H822" s="24">
        <v>1100</v>
      </c>
      <c r="I822" s="24">
        <v>0</v>
      </c>
      <c r="J822" s="24">
        <v>0</v>
      </c>
    </row>
    <row r="823" spans="1:31" x14ac:dyDescent="0.2">
      <c r="A823" s="1" t="s">
        <v>526</v>
      </c>
      <c r="B823" s="33" t="s">
        <v>76</v>
      </c>
      <c r="C823" s="33" t="s">
        <v>112</v>
      </c>
      <c r="D823" s="33" t="s">
        <v>110</v>
      </c>
      <c r="E823" s="33" t="s">
        <v>314</v>
      </c>
      <c r="F823" s="33"/>
      <c r="G823" s="33"/>
      <c r="H823" s="24">
        <f t="shared" ref="H823:J824" si="93">H824</f>
        <v>362306.6</v>
      </c>
      <c r="I823" s="24">
        <f t="shared" si="93"/>
        <v>1500000</v>
      </c>
      <c r="J823" s="24">
        <f t="shared" si="93"/>
        <v>0</v>
      </c>
    </row>
    <row r="824" spans="1:31" x14ac:dyDescent="0.2">
      <c r="A824" s="19" t="s">
        <v>525</v>
      </c>
      <c r="B824" s="33" t="s">
        <v>76</v>
      </c>
      <c r="C824" s="33" t="s">
        <v>112</v>
      </c>
      <c r="D824" s="33" t="s">
        <v>110</v>
      </c>
      <c r="E824" s="33" t="s">
        <v>433</v>
      </c>
      <c r="F824" s="33"/>
      <c r="G824" s="33"/>
      <c r="H824" s="24">
        <f t="shared" si="93"/>
        <v>362306.6</v>
      </c>
      <c r="I824" s="24">
        <f t="shared" si="93"/>
        <v>1500000</v>
      </c>
      <c r="J824" s="24">
        <f t="shared" si="93"/>
        <v>0</v>
      </c>
    </row>
    <row r="825" spans="1:31" x14ac:dyDescent="0.2">
      <c r="A825" s="1" t="s">
        <v>457</v>
      </c>
      <c r="B825" s="33" t="s">
        <v>76</v>
      </c>
      <c r="C825" s="33" t="s">
        <v>112</v>
      </c>
      <c r="D825" s="33" t="s">
        <v>110</v>
      </c>
      <c r="E825" s="33" t="s">
        <v>433</v>
      </c>
      <c r="F825" s="33" t="s">
        <v>94</v>
      </c>
      <c r="G825" s="33"/>
      <c r="H825" s="24">
        <v>362306.6</v>
      </c>
      <c r="I825" s="24">
        <v>1500000</v>
      </c>
      <c r="J825" s="24">
        <v>0</v>
      </c>
    </row>
    <row r="826" spans="1:31" x14ac:dyDescent="0.2">
      <c r="A826" s="1" t="s">
        <v>434</v>
      </c>
      <c r="B826" s="33" t="s">
        <v>76</v>
      </c>
      <c r="C826" s="33" t="s">
        <v>112</v>
      </c>
      <c r="D826" s="33" t="s">
        <v>110</v>
      </c>
      <c r="E826" s="33" t="s">
        <v>274</v>
      </c>
      <c r="F826" s="33"/>
      <c r="G826" s="33"/>
      <c r="H826" s="24">
        <f t="shared" ref="H826:J827" si="94">H827</f>
        <v>200000</v>
      </c>
      <c r="I826" s="24">
        <f t="shared" si="94"/>
        <v>200000</v>
      </c>
      <c r="J826" s="24">
        <f t="shared" si="94"/>
        <v>0</v>
      </c>
    </row>
    <row r="827" spans="1:31" x14ac:dyDescent="0.2">
      <c r="A827" s="19" t="s">
        <v>268</v>
      </c>
      <c r="B827" s="33" t="s">
        <v>76</v>
      </c>
      <c r="C827" s="33" t="s">
        <v>112</v>
      </c>
      <c r="D827" s="33" t="s">
        <v>110</v>
      </c>
      <c r="E827" s="33" t="s">
        <v>435</v>
      </c>
      <c r="F827" s="33"/>
      <c r="G827" s="33"/>
      <c r="H827" s="24">
        <f t="shared" si="94"/>
        <v>200000</v>
      </c>
      <c r="I827" s="24">
        <f t="shared" si="94"/>
        <v>200000</v>
      </c>
      <c r="J827" s="24">
        <f t="shared" si="94"/>
        <v>0</v>
      </c>
    </row>
    <row r="828" spans="1:31" x14ac:dyDescent="0.2">
      <c r="A828" s="1" t="s">
        <v>457</v>
      </c>
      <c r="B828" s="33" t="s">
        <v>76</v>
      </c>
      <c r="C828" s="33" t="s">
        <v>112</v>
      </c>
      <c r="D828" s="33" t="s">
        <v>110</v>
      </c>
      <c r="E828" s="33" t="s">
        <v>435</v>
      </c>
      <c r="F828" s="33" t="s">
        <v>94</v>
      </c>
      <c r="G828" s="33"/>
      <c r="H828" s="24">
        <v>200000</v>
      </c>
      <c r="I828" s="24">
        <v>200000</v>
      </c>
      <c r="J828" s="24">
        <v>0</v>
      </c>
    </row>
    <row r="829" spans="1:31" ht="22.5" x14ac:dyDescent="0.2">
      <c r="A829" s="19" t="s">
        <v>41</v>
      </c>
      <c r="B829" s="33" t="s">
        <v>76</v>
      </c>
      <c r="C829" s="33" t="s">
        <v>112</v>
      </c>
      <c r="D829" s="33" t="s">
        <v>110</v>
      </c>
      <c r="E829" s="33" t="s">
        <v>291</v>
      </c>
      <c r="F829" s="33"/>
      <c r="G829" s="33"/>
      <c r="H829" s="24">
        <f t="shared" ref="H829:J830" si="95">H830</f>
        <v>127200</v>
      </c>
      <c r="I829" s="24">
        <f t="shared" si="95"/>
        <v>127200</v>
      </c>
      <c r="J829" s="24">
        <f t="shared" si="95"/>
        <v>0</v>
      </c>
    </row>
    <row r="830" spans="1:31" x14ac:dyDescent="0.2">
      <c r="A830" s="1" t="s">
        <v>289</v>
      </c>
      <c r="B830" s="33" t="s">
        <v>76</v>
      </c>
      <c r="C830" s="33" t="s">
        <v>112</v>
      </c>
      <c r="D830" s="33" t="s">
        <v>110</v>
      </c>
      <c r="E830" s="33" t="s">
        <v>342</v>
      </c>
      <c r="F830" s="33"/>
      <c r="G830" s="33"/>
      <c r="H830" s="24">
        <f t="shared" si="95"/>
        <v>127200</v>
      </c>
      <c r="I830" s="24">
        <f t="shared" si="95"/>
        <v>127200</v>
      </c>
      <c r="J830" s="24">
        <f t="shared" si="95"/>
        <v>0</v>
      </c>
    </row>
    <row r="831" spans="1:31" x14ac:dyDescent="0.2">
      <c r="A831" s="1" t="s">
        <v>457</v>
      </c>
      <c r="B831" s="33" t="s">
        <v>76</v>
      </c>
      <c r="C831" s="33" t="s">
        <v>112</v>
      </c>
      <c r="D831" s="33" t="s">
        <v>110</v>
      </c>
      <c r="E831" s="33" t="s">
        <v>342</v>
      </c>
      <c r="F831" s="33" t="s">
        <v>94</v>
      </c>
      <c r="G831" s="33"/>
      <c r="H831" s="24">
        <v>127200</v>
      </c>
      <c r="I831" s="24">
        <v>127200</v>
      </c>
      <c r="J831" s="24">
        <v>0</v>
      </c>
    </row>
    <row r="832" spans="1:31" ht="33.75" x14ac:dyDescent="0.2">
      <c r="A832" s="48" t="s">
        <v>545</v>
      </c>
      <c r="B832" s="34" t="s">
        <v>76</v>
      </c>
      <c r="C832" s="34" t="s">
        <v>112</v>
      </c>
      <c r="D832" s="34" t="s">
        <v>110</v>
      </c>
      <c r="E832" s="34" t="s">
        <v>566</v>
      </c>
      <c r="F832" s="34"/>
      <c r="G832" s="33"/>
      <c r="H832" s="24">
        <f t="shared" ref="H832:J833" si="96">H833</f>
        <v>75000</v>
      </c>
      <c r="I832" s="24">
        <f t="shared" si="96"/>
        <v>75000</v>
      </c>
      <c r="J832" s="24">
        <f t="shared" si="96"/>
        <v>75000</v>
      </c>
    </row>
    <row r="833" spans="1:10" ht="22.5" x14ac:dyDescent="0.2">
      <c r="A833" s="48" t="s">
        <v>546</v>
      </c>
      <c r="B833" s="34" t="s">
        <v>76</v>
      </c>
      <c r="C833" s="34" t="s">
        <v>112</v>
      </c>
      <c r="D833" s="34" t="s">
        <v>110</v>
      </c>
      <c r="E833" s="34" t="s">
        <v>566</v>
      </c>
      <c r="F833" s="40"/>
      <c r="G833" s="40"/>
      <c r="H833" s="26">
        <f t="shared" si="96"/>
        <v>75000</v>
      </c>
      <c r="I833" s="26">
        <f t="shared" si="96"/>
        <v>75000</v>
      </c>
      <c r="J833" s="26">
        <f t="shared" si="96"/>
        <v>75000</v>
      </c>
    </row>
    <row r="834" spans="1:10" x14ac:dyDescent="0.2">
      <c r="A834" s="10" t="s">
        <v>457</v>
      </c>
      <c r="B834" s="34" t="s">
        <v>76</v>
      </c>
      <c r="C834" s="34" t="s">
        <v>112</v>
      </c>
      <c r="D834" s="34" t="s">
        <v>110</v>
      </c>
      <c r="E834" s="34" t="s">
        <v>566</v>
      </c>
      <c r="F834" s="33" t="s">
        <v>94</v>
      </c>
      <c r="G834" s="33"/>
      <c r="H834" s="24">
        <v>75000</v>
      </c>
      <c r="I834" s="24">
        <v>75000</v>
      </c>
      <c r="J834" s="24">
        <v>75000</v>
      </c>
    </row>
    <row r="835" spans="1:10" x14ac:dyDescent="0.2">
      <c r="A835" s="19" t="s">
        <v>161</v>
      </c>
      <c r="B835" s="33" t="s">
        <v>76</v>
      </c>
      <c r="C835" s="33" t="s">
        <v>160</v>
      </c>
      <c r="D835" s="33" t="s">
        <v>86</v>
      </c>
      <c r="E835" s="33"/>
      <c r="F835" s="33"/>
      <c r="G835" s="33"/>
      <c r="H835" s="24">
        <f>H836+H839</f>
        <v>50951848.57</v>
      </c>
      <c r="I835" s="24">
        <f>I836+I839</f>
        <v>22985900</v>
      </c>
      <c r="J835" s="24">
        <f>J836+J839</f>
        <v>22985900</v>
      </c>
    </row>
    <row r="836" spans="1:10" x14ac:dyDescent="0.2">
      <c r="A836" s="9" t="s">
        <v>162</v>
      </c>
      <c r="B836" s="34" t="s">
        <v>76</v>
      </c>
      <c r="C836" s="33" t="s">
        <v>160</v>
      </c>
      <c r="D836" s="33" t="s">
        <v>99</v>
      </c>
      <c r="E836" s="33"/>
      <c r="F836" s="33"/>
      <c r="G836" s="33"/>
      <c r="H836" s="24">
        <f t="shared" ref="H836:J837" si="97">H837</f>
        <v>27965948.57</v>
      </c>
      <c r="I836" s="24">
        <f t="shared" si="97"/>
        <v>0</v>
      </c>
      <c r="J836" s="24">
        <f t="shared" si="97"/>
        <v>0</v>
      </c>
    </row>
    <row r="837" spans="1:10" ht="22.5" x14ac:dyDescent="0.2">
      <c r="A837" s="9" t="s">
        <v>264</v>
      </c>
      <c r="B837" s="34" t="s">
        <v>76</v>
      </c>
      <c r="C837" s="33" t="s">
        <v>160</v>
      </c>
      <c r="D837" s="33" t="s">
        <v>99</v>
      </c>
      <c r="E837" s="33" t="s">
        <v>253</v>
      </c>
      <c r="F837" s="33"/>
      <c r="G837" s="33"/>
      <c r="H837" s="24">
        <f t="shared" si="97"/>
        <v>27965948.57</v>
      </c>
      <c r="I837" s="24">
        <f t="shared" si="97"/>
        <v>0</v>
      </c>
      <c r="J837" s="24">
        <f t="shared" si="97"/>
        <v>0</v>
      </c>
    </row>
    <row r="838" spans="1:10" ht="22.5" x14ac:dyDescent="0.2">
      <c r="A838" s="72" t="s">
        <v>30</v>
      </c>
      <c r="B838" s="33" t="s">
        <v>76</v>
      </c>
      <c r="C838" s="33" t="s">
        <v>160</v>
      </c>
      <c r="D838" s="33" t="s">
        <v>99</v>
      </c>
      <c r="E838" s="33" t="s">
        <v>253</v>
      </c>
      <c r="F838" s="33" t="s">
        <v>286</v>
      </c>
      <c r="G838" s="33"/>
      <c r="H838" s="24">
        <v>27965948.57</v>
      </c>
      <c r="I838" s="24">
        <v>0</v>
      </c>
      <c r="J838" s="24">
        <v>0</v>
      </c>
    </row>
    <row r="839" spans="1:10" x14ac:dyDescent="0.2">
      <c r="A839" s="19" t="s">
        <v>186</v>
      </c>
      <c r="B839" s="33" t="s">
        <v>76</v>
      </c>
      <c r="C839" s="33" t="s">
        <v>160</v>
      </c>
      <c r="D839" s="33" t="s">
        <v>91</v>
      </c>
      <c r="E839" s="33"/>
      <c r="F839" s="33"/>
      <c r="G839" s="33"/>
      <c r="H839" s="24">
        <f>H840+H844</f>
        <v>22985900</v>
      </c>
      <c r="I839" s="24">
        <f>I840+I844</f>
        <v>22985900</v>
      </c>
      <c r="J839" s="24">
        <f>J840+J844</f>
        <v>22985900</v>
      </c>
    </row>
    <row r="840" spans="1:10" ht="22.5" x14ac:dyDescent="0.2">
      <c r="A840" s="19" t="s">
        <v>510</v>
      </c>
      <c r="B840" s="33" t="s">
        <v>76</v>
      </c>
      <c r="C840" s="33" t="s">
        <v>160</v>
      </c>
      <c r="D840" s="33" t="s">
        <v>91</v>
      </c>
      <c r="E840" s="33" t="s">
        <v>282</v>
      </c>
      <c r="F840" s="33"/>
      <c r="G840" s="33"/>
      <c r="H840" s="24">
        <f t="shared" ref="H840:J842" si="98">H841</f>
        <v>9539000</v>
      </c>
      <c r="I840" s="24">
        <f t="shared" si="98"/>
        <v>9539000</v>
      </c>
      <c r="J840" s="24">
        <f t="shared" si="98"/>
        <v>9539000</v>
      </c>
    </row>
    <row r="841" spans="1:10" ht="22.5" x14ac:dyDescent="0.2">
      <c r="A841" s="19" t="s">
        <v>277</v>
      </c>
      <c r="B841" s="33" t="s">
        <v>76</v>
      </c>
      <c r="C841" s="33" t="s">
        <v>160</v>
      </c>
      <c r="D841" s="33" t="s">
        <v>91</v>
      </c>
      <c r="E841" s="33" t="s">
        <v>313</v>
      </c>
      <c r="F841" s="33"/>
      <c r="G841" s="33"/>
      <c r="H841" s="24">
        <f t="shared" si="98"/>
        <v>9539000</v>
      </c>
      <c r="I841" s="24">
        <f t="shared" si="98"/>
        <v>9539000</v>
      </c>
      <c r="J841" s="24">
        <f t="shared" si="98"/>
        <v>9539000</v>
      </c>
    </row>
    <row r="842" spans="1:10" ht="22.5" x14ac:dyDescent="0.2">
      <c r="A842" s="1" t="s">
        <v>193</v>
      </c>
      <c r="B842" s="33" t="s">
        <v>76</v>
      </c>
      <c r="C842" s="33" t="s">
        <v>160</v>
      </c>
      <c r="D842" s="33" t="s">
        <v>91</v>
      </c>
      <c r="E842" s="33" t="s">
        <v>232</v>
      </c>
      <c r="F842" s="33"/>
      <c r="G842" s="33"/>
      <c r="H842" s="24">
        <f t="shared" si="98"/>
        <v>9539000</v>
      </c>
      <c r="I842" s="24">
        <f t="shared" si="98"/>
        <v>9539000</v>
      </c>
      <c r="J842" s="24">
        <f t="shared" si="98"/>
        <v>9539000</v>
      </c>
    </row>
    <row r="843" spans="1:10" x14ac:dyDescent="0.2">
      <c r="A843" s="1" t="s">
        <v>189</v>
      </c>
      <c r="B843" s="33" t="s">
        <v>76</v>
      </c>
      <c r="C843" s="33" t="s">
        <v>160</v>
      </c>
      <c r="D843" s="33" t="s">
        <v>91</v>
      </c>
      <c r="E843" s="33" t="s">
        <v>232</v>
      </c>
      <c r="F843" s="33" t="s">
        <v>188</v>
      </c>
      <c r="G843" s="33" t="s">
        <v>220</v>
      </c>
      <c r="H843" s="25">
        <v>9539000</v>
      </c>
      <c r="I843" s="25">
        <v>9539000</v>
      </c>
      <c r="J843" s="25">
        <v>9539000</v>
      </c>
    </row>
    <row r="844" spans="1:10" ht="22.5" x14ac:dyDescent="0.2">
      <c r="A844" s="19" t="s">
        <v>509</v>
      </c>
      <c r="B844" s="33" t="s">
        <v>76</v>
      </c>
      <c r="C844" s="33" t="s">
        <v>160</v>
      </c>
      <c r="D844" s="33" t="s">
        <v>91</v>
      </c>
      <c r="E844" s="33" t="s">
        <v>283</v>
      </c>
      <c r="F844" s="33"/>
      <c r="G844" s="33"/>
      <c r="H844" s="24">
        <f>H845+H849</f>
        <v>13446900</v>
      </c>
      <c r="I844" s="24">
        <f>I845+I849</f>
        <v>13446900</v>
      </c>
      <c r="J844" s="24">
        <f>J845+J849</f>
        <v>13446900</v>
      </c>
    </row>
    <row r="845" spans="1:10" x14ac:dyDescent="0.2">
      <c r="A845" s="9" t="s">
        <v>17</v>
      </c>
      <c r="B845" s="33" t="s">
        <v>76</v>
      </c>
      <c r="C845" s="33" t="s">
        <v>160</v>
      </c>
      <c r="D845" s="33" t="s">
        <v>91</v>
      </c>
      <c r="E845" s="33" t="s">
        <v>5</v>
      </c>
      <c r="F845" s="33"/>
      <c r="G845" s="33"/>
      <c r="H845" s="24">
        <f>H846</f>
        <v>12973660</v>
      </c>
      <c r="I845" s="24">
        <f>I846</f>
        <v>12936279.609999999</v>
      </c>
      <c r="J845" s="24">
        <f>J846</f>
        <v>12936279.609999999</v>
      </c>
    </row>
    <row r="846" spans="1:10" ht="33.75" x14ac:dyDescent="0.2">
      <c r="A846" s="17" t="s">
        <v>622</v>
      </c>
      <c r="B846" s="33" t="s">
        <v>76</v>
      </c>
      <c r="C846" s="33" t="s">
        <v>160</v>
      </c>
      <c r="D846" s="33" t="s">
        <v>91</v>
      </c>
      <c r="E846" s="33" t="s">
        <v>233</v>
      </c>
      <c r="F846" s="33"/>
      <c r="G846" s="33"/>
      <c r="H846" s="24">
        <f>H847+H848</f>
        <v>12973660</v>
      </c>
      <c r="I846" s="24">
        <f>I847+I848</f>
        <v>12936279.609999999</v>
      </c>
      <c r="J846" s="24">
        <f>J847+J848</f>
        <v>12936279.609999999</v>
      </c>
    </row>
    <row r="847" spans="1:10" x14ac:dyDescent="0.2">
      <c r="A847" s="1" t="s">
        <v>457</v>
      </c>
      <c r="B847" s="33" t="s">
        <v>76</v>
      </c>
      <c r="C847" s="33" t="s">
        <v>160</v>
      </c>
      <c r="D847" s="33" t="s">
        <v>91</v>
      </c>
      <c r="E847" s="33" t="s">
        <v>233</v>
      </c>
      <c r="F847" s="36" t="s">
        <v>94</v>
      </c>
      <c r="G847" s="33" t="s">
        <v>220</v>
      </c>
      <c r="H847" s="25">
        <v>10536462.42</v>
      </c>
      <c r="I847" s="25">
        <v>9380460.9299999997</v>
      </c>
      <c r="J847" s="25">
        <v>9380460.9299999997</v>
      </c>
    </row>
    <row r="848" spans="1:10" x14ac:dyDescent="0.2">
      <c r="A848" s="19" t="s">
        <v>168</v>
      </c>
      <c r="B848" s="33" t="s">
        <v>76</v>
      </c>
      <c r="C848" s="33" t="s">
        <v>160</v>
      </c>
      <c r="D848" s="33" t="s">
        <v>91</v>
      </c>
      <c r="E848" s="33" t="s">
        <v>233</v>
      </c>
      <c r="F848" s="36" t="s">
        <v>166</v>
      </c>
      <c r="G848" s="33" t="s">
        <v>220</v>
      </c>
      <c r="H848" s="25">
        <v>2437197.58</v>
      </c>
      <c r="I848" s="25">
        <v>3555818.68</v>
      </c>
      <c r="J848" s="25">
        <v>3555818.68</v>
      </c>
    </row>
    <row r="849" spans="1:31" ht="22.5" x14ac:dyDescent="0.2">
      <c r="A849" s="19" t="s">
        <v>8</v>
      </c>
      <c r="B849" s="33" t="s">
        <v>76</v>
      </c>
      <c r="C849" s="33" t="s">
        <v>160</v>
      </c>
      <c r="D849" s="33" t="s">
        <v>91</v>
      </c>
      <c r="E849" s="33" t="s">
        <v>6</v>
      </c>
      <c r="F849" s="33"/>
      <c r="G849" s="33"/>
      <c r="H849" s="24">
        <f t="shared" ref="H849:J850" si="99">H850</f>
        <v>473240</v>
      </c>
      <c r="I849" s="24">
        <f t="shared" si="99"/>
        <v>510620.39</v>
      </c>
      <c r="J849" s="24">
        <f t="shared" si="99"/>
        <v>510620.39</v>
      </c>
    </row>
    <row r="850" spans="1:31" ht="33.75" x14ac:dyDescent="0.2">
      <c r="A850" s="17" t="s">
        <v>622</v>
      </c>
      <c r="B850" s="33" t="s">
        <v>76</v>
      </c>
      <c r="C850" s="33" t="s">
        <v>160</v>
      </c>
      <c r="D850" s="33" t="s">
        <v>91</v>
      </c>
      <c r="E850" s="33" t="s">
        <v>234</v>
      </c>
      <c r="F850" s="33"/>
      <c r="G850" s="33"/>
      <c r="H850" s="24">
        <f t="shared" si="99"/>
        <v>473240</v>
      </c>
      <c r="I850" s="24">
        <f t="shared" si="99"/>
        <v>510620.39</v>
      </c>
      <c r="J850" s="24">
        <f t="shared" si="99"/>
        <v>510620.39</v>
      </c>
    </row>
    <row r="851" spans="1:31" x14ac:dyDescent="0.2">
      <c r="A851" s="72" t="s">
        <v>688</v>
      </c>
      <c r="B851" s="33" t="s">
        <v>76</v>
      </c>
      <c r="C851" s="33" t="s">
        <v>160</v>
      </c>
      <c r="D851" s="33" t="s">
        <v>91</v>
      </c>
      <c r="E851" s="33" t="s">
        <v>234</v>
      </c>
      <c r="F851" s="36" t="s">
        <v>687</v>
      </c>
      <c r="G851" s="33" t="s">
        <v>220</v>
      </c>
      <c r="H851" s="25">
        <v>473240</v>
      </c>
      <c r="I851" s="25">
        <v>510620.39</v>
      </c>
      <c r="J851" s="25">
        <v>510620.39</v>
      </c>
    </row>
    <row r="852" spans="1:31" x14ac:dyDescent="0.2">
      <c r="A852" s="18" t="s">
        <v>117</v>
      </c>
      <c r="B852" s="33" t="s">
        <v>76</v>
      </c>
      <c r="C852" s="33" t="s">
        <v>116</v>
      </c>
      <c r="D852" s="33" t="s">
        <v>88</v>
      </c>
      <c r="E852" s="33"/>
      <c r="F852" s="33"/>
      <c r="G852" s="33"/>
      <c r="H852" s="24">
        <f>H853</f>
        <v>4130460</v>
      </c>
      <c r="I852" s="24">
        <f>I853</f>
        <v>953500</v>
      </c>
      <c r="J852" s="24">
        <f>J853</f>
        <v>953500</v>
      </c>
      <c r="K852" s="24">
        <f t="shared" ref="K852:AE852" si="100">K853+K857+K860</f>
        <v>0</v>
      </c>
      <c r="L852" s="24">
        <f t="shared" si="100"/>
        <v>0</v>
      </c>
      <c r="M852" s="24">
        <f t="shared" si="100"/>
        <v>0</v>
      </c>
      <c r="N852" s="24">
        <f t="shared" si="100"/>
        <v>0</v>
      </c>
      <c r="O852" s="24">
        <f t="shared" si="100"/>
        <v>0</v>
      </c>
      <c r="P852" s="24">
        <f t="shared" si="100"/>
        <v>0</v>
      </c>
      <c r="Q852" s="24">
        <f t="shared" si="100"/>
        <v>0</v>
      </c>
      <c r="R852" s="24">
        <f t="shared" si="100"/>
        <v>0</v>
      </c>
      <c r="S852" s="24">
        <f t="shared" si="100"/>
        <v>0</v>
      </c>
      <c r="T852" s="24">
        <f t="shared" si="100"/>
        <v>0</v>
      </c>
      <c r="U852" s="24">
        <f t="shared" si="100"/>
        <v>0</v>
      </c>
      <c r="V852" s="24">
        <f t="shared" si="100"/>
        <v>0</v>
      </c>
      <c r="W852" s="24">
        <f t="shared" si="100"/>
        <v>0</v>
      </c>
      <c r="X852" s="24">
        <f t="shared" si="100"/>
        <v>0</v>
      </c>
      <c r="Y852" s="24">
        <f t="shared" si="100"/>
        <v>0</v>
      </c>
      <c r="Z852" s="24">
        <f t="shared" si="100"/>
        <v>0</v>
      </c>
      <c r="AA852" s="24">
        <f t="shared" si="100"/>
        <v>0</v>
      </c>
      <c r="AB852" s="24">
        <f t="shared" si="100"/>
        <v>0</v>
      </c>
      <c r="AC852" s="24">
        <f t="shared" si="100"/>
        <v>0</v>
      </c>
      <c r="AD852" s="24">
        <f t="shared" si="100"/>
        <v>0</v>
      </c>
      <c r="AE852" s="24">
        <f t="shared" si="100"/>
        <v>0</v>
      </c>
    </row>
    <row r="853" spans="1:31" ht="22.5" x14ac:dyDescent="0.2">
      <c r="A853" s="18" t="s">
        <v>535</v>
      </c>
      <c r="B853" s="33" t="s">
        <v>76</v>
      </c>
      <c r="C853" s="33" t="s">
        <v>116</v>
      </c>
      <c r="D853" s="33" t="s">
        <v>88</v>
      </c>
      <c r="E853" s="33" t="s">
        <v>466</v>
      </c>
      <c r="F853" s="33"/>
      <c r="G853" s="33"/>
      <c r="H853" s="24">
        <f>H854+H860+H857</f>
        <v>4130460</v>
      </c>
      <c r="I853" s="24">
        <f>I854+I860+I857</f>
        <v>953500</v>
      </c>
      <c r="J853" s="24">
        <f>J854+J860+J857</f>
        <v>953500</v>
      </c>
    </row>
    <row r="854" spans="1:31" x14ac:dyDescent="0.2">
      <c r="A854" s="9" t="s">
        <v>695</v>
      </c>
      <c r="B854" s="36" t="s">
        <v>76</v>
      </c>
      <c r="C854" s="36" t="s">
        <v>116</v>
      </c>
      <c r="D854" s="36" t="s">
        <v>88</v>
      </c>
      <c r="E854" s="36" t="s">
        <v>373</v>
      </c>
      <c r="F854" s="36"/>
      <c r="G854" s="36"/>
      <c r="H854" s="24">
        <f t="shared" ref="H854:AE854" si="101">H856+H855</f>
        <v>64960</v>
      </c>
      <c r="I854" s="24">
        <f t="shared" si="101"/>
        <v>0</v>
      </c>
      <c r="J854" s="24">
        <f t="shared" si="101"/>
        <v>0</v>
      </c>
      <c r="K854" s="24">
        <f t="shared" si="101"/>
        <v>0</v>
      </c>
      <c r="L854" s="24">
        <f t="shared" si="101"/>
        <v>0</v>
      </c>
      <c r="M854" s="24">
        <f t="shared" si="101"/>
        <v>0</v>
      </c>
      <c r="N854" s="24">
        <f t="shared" si="101"/>
        <v>0</v>
      </c>
      <c r="O854" s="24">
        <f t="shared" si="101"/>
        <v>0</v>
      </c>
      <c r="P854" s="24">
        <f t="shared" si="101"/>
        <v>0</v>
      </c>
      <c r="Q854" s="24">
        <f t="shared" si="101"/>
        <v>0</v>
      </c>
      <c r="R854" s="24">
        <f t="shared" si="101"/>
        <v>0</v>
      </c>
      <c r="S854" s="24">
        <f t="shared" si="101"/>
        <v>0</v>
      </c>
      <c r="T854" s="24">
        <f t="shared" si="101"/>
        <v>0</v>
      </c>
      <c r="U854" s="24">
        <f t="shared" si="101"/>
        <v>0</v>
      </c>
      <c r="V854" s="24">
        <f t="shared" si="101"/>
        <v>0</v>
      </c>
      <c r="W854" s="24">
        <f t="shared" si="101"/>
        <v>0</v>
      </c>
      <c r="X854" s="24">
        <f t="shared" si="101"/>
        <v>0</v>
      </c>
      <c r="Y854" s="24">
        <f t="shared" si="101"/>
        <v>0</v>
      </c>
      <c r="Z854" s="24">
        <f t="shared" si="101"/>
        <v>0</v>
      </c>
      <c r="AA854" s="24">
        <f t="shared" si="101"/>
        <v>0</v>
      </c>
      <c r="AB854" s="24">
        <f t="shared" si="101"/>
        <v>0</v>
      </c>
      <c r="AC854" s="24">
        <f t="shared" si="101"/>
        <v>0</v>
      </c>
      <c r="AD854" s="24">
        <f t="shared" si="101"/>
        <v>0</v>
      </c>
      <c r="AE854" s="24">
        <f t="shared" si="101"/>
        <v>0</v>
      </c>
    </row>
    <row r="855" spans="1:31" x14ac:dyDescent="0.2">
      <c r="A855" s="1" t="s">
        <v>457</v>
      </c>
      <c r="B855" s="36" t="s">
        <v>76</v>
      </c>
      <c r="C855" s="36" t="s">
        <v>116</v>
      </c>
      <c r="D855" s="36" t="s">
        <v>88</v>
      </c>
      <c r="E855" s="36" t="s">
        <v>373</v>
      </c>
      <c r="F855" s="36" t="s">
        <v>94</v>
      </c>
      <c r="G855" s="36"/>
      <c r="H855" s="24">
        <v>10000</v>
      </c>
      <c r="I855" s="24">
        <v>0</v>
      </c>
      <c r="J855" s="24">
        <v>0</v>
      </c>
    </row>
    <row r="856" spans="1:31" x14ac:dyDescent="0.2">
      <c r="A856" s="9" t="s">
        <v>168</v>
      </c>
      <c r="B856" s="36" t="s">
        <v>76</v>
      </c>
      <c r="C856" s="36" t="s">
        <v>116</v>
      </c>
      <c r="D856" s="36" t="s">
        <v>88</v>
      </c>
      <c r="E856" s="36" t="s">
        <v>373</v>
      </c>
      <c r="F856" s="36" t="s">
        <v>166</v>
      </c>
      <c r="G856" s="36"/>
      <c r="H856" s="24">
        <v>54960</v>
      </c>
      <c r="I856" s="24">
        <v>0</v>
      </c>
      <c r="J856" s="24">
        <v>0</v>
      </c>
    </row>
    <row r="857" spans="1:31" x14ac:dyDescent="0.2">
      <c r="A857" s="9" t="s">
        <v>582</v>
      </c>
      <c r="B857" s="33" t="s">
        <v>76</v>
      </c>
      <c r="C857" s="33" t="s">
        <v>116</v>
      </c>
      <c r="D857" s="33" t="s">
        <v>88</v>
      </c>
      <c r="E857" s="36" t="s">
        <v>731</v>
      </c>
      <c r="F857" s="33"/>
      <c r="G857" s="33"/>
      <c r="H857" s="24">
        <f>H858+H859</f>
        <v>3112000</v>
      </c>
      <c r="I857" s="24">
        <f>I858+I859</f>
        <v>0</v>
      </c>
      <c r="J857" s="24">
        <f>J858+J859</f>
        <v>0</v>
      </c>
    </row>
    <row r="858" spans="1:31" x14ac:dyDescent="0.2">
      <c r="A858" s="18" t="s">
        <v>457</v>
      </c>
      <c r="B858" s="33" t="s">
        <v>76</v>
      </c>
      <c r="C858" s="33" t="s">
        <v>116</v>
      </c>
      <c r="D858" s="33" t="s">
        <v>88</v>
      </c>
      <c r="E858" s="36" t="s">
        <v>731</v>
      </c>
      <c r="F858" s="33" t="s">
        <v>94</v>
      </c>
      <c r="G858" s="33"/>
      <c r="H858" s="24">
        <v>612000</v>
      </c>
      <c r="I858" s="24">
        <v>0</v>
      </c>
      <c r="J858" s="24">
        <v>0</v>
      </c>
    </row>
    <row r="859" spans="1:31" x14ac:dyDescent="0.2">
      <c r="A859" s="18" t="s">
        <v>457</v>
      </c>
      <c r="B859" s="33" t="s">
        <v>76</v>
      </c>
      <c r="C859" s="33" t="s">
        <v>116</v>
      </c>
      <c r="D859" s="33" t="s">
        <v>88</v>
      </c>
      <c r="E859" s="36" t="s">
        <v>731</v>
      </c>
      <c r="F859" s="33" t="s">
        <v>94</v>
      </c>
      <c r="G859" s="33" t="s">
        <v>220</v>
      </c>
      <c r="H859" s="25">
        <v>2500000</v>
      </c>
      <c r="I859" s="25">
        <v>0</v>
      </c>
      <c r="J859" s="25">
        <v>0</v>
      </c>
    </row>
    <row r="860" spans="1:31" ht="22.5" x14ac:dyDescent="0.2">
      <c r="A860" s="9" t="s">
        <v>696</v>
      </c>
      <c r="B860" s="33" t="s">
        <v>76</v>
      </c>
      <c r="C860" s="33" t="s">
        <v>116</v>
      </c>
      <c r="D860" s="33" t="s">
        <v>88</v>
      </c>
      <c r="E860" s="36" t="s">
        <v>424</v>
      </c>
      <c r="F860" s="33"/>
      <c r="G860" s="33"/>
      <c r="H860" s="24">
        <f>H861+H862</f>
        <v>953500</v>
      </c>
      <c r="I860" s="24">
        <f>I861+I862</f>
        <v>953500</v>
      </c>
      <c r="J860" s="24">
        <f>J861+J862</f>
        <v>953500</v>
      </c>
    </row>
    <row r="861" spans="1:31" x14ac:dyDescent="0.2">
      <c r="A861" s="18" t="s">
        <v>457</v>
      </c>
      <c r="B861" s="33" t="s">
        <v>76</v>
      </c>
      <c r="C861" s="33" t="s">
        <v>116</v>
      </c>
      <c r="D861" s="33" t="s">
        <v>88</v>
      </c>
      <c r="E861" s="36" t="s">
        <v>424</v>
      </c>
      <c r="F861" s="33" t="s">
        <v>94</v>
      </c>
      <c r="G861" s="33"/>
      <c r="H861" s="24">
        <v>73000</v>
      </c>
      <c r="I861" s="24">
        <v>73000</v>
      </c>
      <c r="J861" s="24">
        <v>73000</v>
      </c>
    </row>
    <row r="862" spans="1:31" x14ac:dyDescent="0.2">
      <c r="A862" s="18" t="s">
        <v>457</v>
      </c>
      <c r="B862" s="33" t="s">
        <v>76</v>
      </c>
      <c r="C862" s="33" t="s">
        <v>116</v>
      </c>
      <c r="D862" s="33" t="s">
        <v>88</v>
      </c>
      <c r="E862" s="36" t="s">
        <v>424</v>
      </c>
      <c r="F862" s="33" t="s">
        <v>94</v>
      </c>
      <c r="G862" s="33" t="s">
        <v>220</v>
      </c>
      <c r="H862" s="25">
        <v>880500</v>
      </c>
      <c r="I862" s="25">
        <v>880500</v>
      </c>
      <c r="J862" s="25">
        <v>880500</v>
      </c>
    </row>
    <row r="863" spans="1:31" x14ac:dyDescent="0.2">
      <c r="A863" s="1" t="s">
        <v>70</v>
      </c>
      <c r="B863" s="33" t="s">
        <v>77</v>
      </c>
      <c r="C863" s="4"/>
      <c r="D863" s="4"/>
      <c r="E863" s="4"/>
      <c r="F863" s="4"/>
      <c r="G863" s="4"/>
      <c r="H863" s="24">
        <f>H864</f>
        <v>465122716.69999999</v>
      </c>
      <c r="I863" s="24">
        <f>I864</f>
        <v>505158662</v>
      </c>
      <c r="J863" s="24">
        <f>J864</f>
        <v>519860662</v>
      </c>
    </row>
    <row r="864" spans="1:31" x14ac:dyDescent="0.2">
      <c r="A864" s="18" t="s">
        <v>161</v>
      </c>
      <c r="B864" s="33" t="s">
        <v>77</v>
      </c>
      <c r="C864" s="33" t="s">
        <v>160</v>
      </c>
      <c r="D864" s="33" t="s">
        <v>86</v>
      </c>
      <c r="E864" s="33"/>
      <c r="F864" s="33"/>
      <c r="G864" s="33"/>
      <c r="H864" s="24">
        <f>H871+H957+H865+H945</f>
        <v>465122716.69999999</v>
      </c>
      <c r="I864" s="24">
        <f>I871+I957+I865+I945</f>
        <v>505158662</v>
      </c>
      <c r="J864" s="24">
        <f>J871+J957+J865+J945</f>
        <v>519860662</v>
      </c>
    </row>
    <row r="865" spans="1:31" x14ac:dyDescent="0.2">
      <c r="A865" s="18" t="s">
        <v>623</v>
      </c>
      <c r="B865" s="33" t="s">
        <v>77</v>
      </c>
      <c r="C865" s="33" t="s">
        <v>160</v>
      </c>
      <c r="D865" s="33" t="s">
        <v>88</v>
      </c>
      <c r="E865" s="33"/>
      <c r="F865" s="33"/>
      <c r="G865" s="33"/>
      <c r="H865" s="24">
        <f t="shared" ref="H865:J867" si="102">H866</f>
        <v>28349860</v>
      </c>
      <c r="I865" s="24">
        <f t="shared" si="102"/>
        <v>28331800</v>
      </c>
      <c r="J865" s="24">
        <f t="shared" si="102"/>
        <v>28331800</v>
      </c>
    </row>
    <row r="866" spans="1:31" ht="22.5" x14ac:dyDescent="0.2">
      <c r="A866" s="1" t="s">
        <v>507</v>
      </c>
      <c r="B866" s="33" t="s">
        <v>77</v>
      </c>
      <c r="C866" s="33" t="s">
        <v>160</v>
      </c>
      <c r="D866" s="33" t="s">
        <v>88</v>
      </c>
      <c r="E866" s="33" t="s">
        <v>309</v>
      </c>
      <c r="F866" s="33"/>
      <c r="G866" s="33"/>
      <c r="H866" s="24">
        <f t="shared" si="102"/>
        <v>28349860</v>
      </c>
      <c r="I866" s="24">
        <f t="shared" si="102"/>
        <v>28331800</v>
      </c>
      <c r="J866" s="24">
        <f t="shared" si="102"/>
        <v>28331800</v>
      </c>
    </row>
    <row r="867" spans="1:31" ht="22.5" x14ac:dyDescent="0.2">
      <c r="A867" s="1" t="s">
        <v>467</v>
      </c>
      <c r="B867" s="33" t="s">
        <v>77</v>
      </c>
      <c r="C867" s="33" t="s">
        <v>160</v>
      </c>
      <c r="D867" s="33" t="s">
        <v>88</v>
      </c>
      <c r="E867" s="33" t="s">
        <v>468</v>
      </c>
      <c r="F867" s="33"/>
      <c r="G867" s="33"/>
      <c r="H867" s="24">
        <f t="shared" si="102"/>
        <v>28349860</v>
      </c>
      <c r="I867" s="24">
        <f t="shared" si="102"/>
        <v>28331800</v>
      </c>
      <c r="J867" s="24">
        <f t="shared" si="102"/>
        <v>28331800</v>
      </c>
    </row>
    <row r="868" spans="1:31" x14ac:dyDescent="0.2">
      <c r="A868" s="4" t="s">
        <v>623</v>
      </c>
      <c r="B868" s="33" t="s">
        <v>77</v>
      </c>
      <c r="C868" s="33" t="s">
        <v>160</v>
      </c>
      <c r="D868" s="33" t="s">
        <v>88</v>
      </c>
      <c r="E868" s="36" t="s">
        <v>235</v>
      </c>
      <c r="F868" s="33"/>
      <c r="G868" s="33"/>
      <c r="H868" s="24">
        <f>H869+H870</f>
        <v>28349860</v>
      </c>
      <c r="I868" s="24">
        <f>I869+I870</f>
        <v>28331800</v>
      </c>
      <c r="J868" s="24">
        <f>J869+J870</f>
        <v>28331800</v>
      </c>
    </row>
    <row r="869" spans="1:31" ht="33.75" x14ac:dyDescent="0.2">
      <c r="A869" s="1" t="s">
        <v>167</v>
      </c>
      <c r="B869" s="33" t="s">
        <v>77</v>
      </c>
      <c r="C869" s="33" t="s">
        <v>160</v>
      </c>
      <c r="D869" s="33" t="s">
        <v>88</v>
      </c>
      <c r="E869" s="36" t="s">
        <v>235</v>
      </c>
      <c r="F869" s="33" t="s">
        <v>165</v>
      </c>
      <c r="G869" s="33" t="s">
        <v>220</v>
      </c>
      <c r="H869" s="32">
        <v>28149860</v>
      </c>
      <c r="I869" s="32">
        <v>28131800</v>
      </c>
      <c r="J869" s="32">
        <v>28131800</v>
      </c>
    </row>
    <row r="870" spans="1:31" x14ac:dyDescent="0.2">
      <c r="A870" s="18" t="s">
        <v>168</v>
      </c>
      <c r="B870" s="33" t="s">
        <v>77</v>
      </c>
      <c r="C870" s="33" t="s">
        <v>160</v>
      </c>
      <c r="D870" s="33" t="s">
        <v>88</v>
      </c>
      <c r="E870" s="36" t="s">
        <v>235</v>
      </c>
      <c r="F870" s="33" t="s">
        <v>166</v>
      </c>
      <c r="G870" s="33" t="s">
        <v>220</v>
      </c>
      <c r="H870" s="32">
        <v>200000</v>
      </c>
      <c r="I870" s="32">
        <v>200000</v>
      </c>
      <c r="J870" s="32">
        <v>200000</v>
      </c>
    </row>
    <row r="871" spans="1:31" x14ac:dyDescent="0.2">
      <c r="A871" s="1" t="s">
        <v>162</v>
      </c>
      <c r="B871" s="33" t="s">
        <v>77</v>
      </c>
      <c r="C871" s="33" t="s">
        <v>160</v>
      </c>
      <c r="D871" s="33" t="s">
        <v>99</v>
      </c>
      <c r="E871" s="33"/>
      <c r="F871" s="33"/>
      <c r="G871" s="33"/>
      <c r="H871" s="24">
        <f>H872+H940</f>
        <v>295574832.69999999</v>
      </c>
      <c r="I871" s="24">
        <f t="shared" ref="I871:J871" si="103">I872+I940</f>
        <v>336882162</v>
      </c>
      <c r="J871" s="24">
        <f t="shared" si="103"/>
        <v>351111762</v>
      </c>
    </row>
    <row r="872" spans="1:31" ht="22.5" x14ac:dyDescent="0.2">
      <c r="A872" s="1" t="s">
        <v>507</v>
      </c>
      <c r="B872" s="33" t="s">
        <v>77</v>
      </c>
      <c r="C872" s="33" t="s">
        <v>160</v>
      </c>
      <c r="D872" s="33" t="s">
        <v>99</v>
      </c>
      <c r="E872" s="33" t="s">
        <v>309</v>
      </c>
      <c r="F872" s="33"/>
      <c r="G872" s="33"/>
      <c r="H872" s="24">
        <f>H873</f>
        <v>293692852.69999999</v>
      </c>
      <c r="I872" s="24">
        <f t="shared" ref="I872:J872" si="104">I873</f>
        <v>336282162</v>
      </c>
      <c r="J872" s="24">
        <f t="shared" si="104"/>
        <v>350511762</v>
      </c>
    </row>
    <row r="873" spans="1:31" ht="22.5" x14ac:dyDescent="0.2">
      <c r="A873" s="18" t="s">
        <v>508</v>
      </c>
      <c r="B873" s="33" t="s">
        <v>77</v>
      </c>
      <c r="C873" s="33" t="s">
        <v>160</v>
      </c>
      <c r="D873" s="33" t="s">
        <v>99</v>
      </c>
      <c r="E873" s="33" t="s">
        <v>469</v>
      </c>
      <c r="F873" s="33"/>
      <c r="G873" s="33"/>
      <c r="H873" s="24">
        <f>H875+H878+H881+H884+H887+H890+H893+H896+H899+H902+H906+H909+H912+H915+H917+H920+H924+H927+H930+H933+H936+H938</f>
        <v>293692852.69999999</v>
      </c>
      <c r="I873" s="24">
        <f t="shared" ref="I873:AE873" si="105">I875+I878+I881+I884+I887+I890+I893+I896+I899+I902+I906+I909+I912+I915+I917+I920+I924+I927+I930+I933+I936+I938</f>
        <v>336282162</v>
      </c>
      <c r="J873" s="24">
        <f t="shared" si="105"/>
        <v>350511762</v>
      </c>
      <c r="K873" s="24">
        <f t="shared" si="105"/>
        <v>0</v>
      </c>
      <c r="L873" s="24">
        <f t="shared" si="105"/>
        <v>0</v>
      </c>
      <c r="M873" s="24">
        <f t="shared" si="105"/>
        <v>0</v>
      </c>
      <c r="N873" s="24">
        <f t="shared" si="105"/>
        <v>0</v>
      </c>
      <c r="O873" s="24">
        <f t="shared" si="105"/>
        <v>0</v>
      </c>
      <c r="P873" s="24">
        <f t="shared" si="105"/>
        <v>0</v>
      </c>
      <c r="Q873" s="24">
        <f t="shared" si="105"/>
        <v>0</v>
      </c>
      <c r="R873" s="24">
        <f t="shared" si="105"/>
        <v>0</v>
      </c>
      <c r="S873" s="24">
        <f t="shared" si="105"/>
        <v>0</v>
      </c>
      <c r="T873" s="24">
        <f t="shared" si="105"/>
        <v>0</v>
      </c>
      <c r="U873" s="24">
        <f t="shared" si="105"/>
        <v>0</v>
      </c>
      <c r="V873" s="24">
        <f t="shared" si="105"/>
        <v>0</v>
      </c>
      <c r="W873" s="24">
        <f t="shared" si="105"/>
        <v>0</v>
      </c>
      <c r="X873" s="24">
        <f t="shared" si="105"/>
        <v>0</v>
      </c>
      <c r="Y873" s="24">
        <f t="shared" si="105"/>
        <v>0</v>
      </c>
      <c r="Z873" s="24">
        <f t="shared" si="105"/>
        <v>0</v>
      </c>
      <c r="AA873" s="24">
        <f t="shared" si="105"/>
        <v>0</v>
      </c>
      <c r="AB873" s="24">
        <f t="shared" si="105"/>
        <v>0</v>
      </c>
      <c r="AC873" s="24">
        <f t="shared" si="105"/>
        <v>0</v>
      </c>
      <c r="AD873" s="24">
        <f t="shared" si="105"/>
        <v>0</v>
      </c>
      <c r="AE873" s="24">
        <f t="shared" si="105"/>
        <v>0</v>
      </c>
    </row>
    <row r="874" spans="1:31" x14ac:dyDescent="0.2">
      <c r="A874" s="18" t="s">
        <v>782</v>
      </c>
      <c r="B874" s="33" t="s">
        <v>77</v>
      </c>
      <c r="C874" s="33" t="s">
        <v>160</v>
      </c>
      <c r="D874" s="33" t="s">
        <v>99</v>
      </c>
      <c r="E874" s="36" t="s">
        <v>55</v>
      </c>
      <c r="F874" s="33"/>
      <c r="G874" s="33"/>
      <c r="H874" s="24">
        <f>H875</f>
        <v>2820900</v>
      </c>
      <c r="I874" s="24">
        <f>I875</f>
        <v>2820900</v>
      </c>
      <c r="J874" s="24">
        <f>J875</f>
        <v>2820900</v>
      </c>
    </row>
    <row r="875" spans="1:31" ht="22.5" x14ac:dyDescent="0.2">
      <c r="A875" s="9" t="s">
        <v>265</v>
      </c>
      <c r="B875" s="33" t="s">
        <v>77</v>
      </c>
      <c r="C875" s="33" t="s">
        <v>160</v>
      </c>
      <c r="D875" s="33" t="s">
        <v>99</v>
      </c>
      <c r="E875" s="36" t="s">
        <v>241</v>
      </c>
      <c r="F875" s="33"/>
      <c r="G875" s="33"/>
      <c r="H875" s="24">
        <f>H877+H876</f>
        <v>2820900</v>
      </c>
      <c r="I875" s="24">
        <f>I877+I876</f>
        <v>2820900</v>
      </c>
      <c r="J875" s="24">
        <f>J877+J876</f>
        <v>2820900</v>
      </c>
    </row>
    <row r="876" spans="1:31" x14ac:dyDescent="0.2">
      <c r="A876" s="1" t="s">
        <v>457</v>
      </c>
      <c r="B876" s="33" t="s">
        <v>77</v>
      </c>
      <c r="C876" s="33" t="s">
        <v>160</v>
      </c>
      <c r="D876" s="33" t="s">
        <v>99</v>
      </c>
      <c r="E876" s="36" t="s">
        <v>241</v>
      </c>
      <c r="F876" s="33" t="s">
        <v>94</v>
      </c>
      <c r="G876" s="33" t="s">
        <v>220</v>
      </c>
      <c r="H876" s="32">
        <v>59300</v>
      </c>
      <c r="I876" s="32">
        <v>51500</v>
      </c>
      <c r="J876" s="32">
        <v>52000</v>
      </c>
    </row>
    <row r="877" spans="1:31" x14ac:dyDescent="0.2">
      <c r="A877" s="1" t="s">
        <v>189</v>
      </c>
      <c r="B877" s="33" t="s">
        <v>77</v>
      </c>
      <c r="C877" s="33" t="s">
        <v>160</v>
      </c>
      <c r="D877" s="33" t="s">
        <v>99</v>
      </c>
      <c r="E877" s="36" t="s">
        <v>241</v>
      </c>
      <c r="F877" s="33" t="s">
        <v>188</v>
      </c>
      <c r="G877" s="33" t="s">
        <v>220</v>
      </c>
      <c r="H877" s="32">
        <v>2761600</v>
      </c>
      <c r="I877" s="32">
        <v>2769400</v>
      </c>
      <c r="J877" s="32">
        <v>2768900</v>
      </c>
    </row>
    <row r="878" spans="1:31" ht="33.75" x14ac:dyDescent="0.2">
      <c r="A878" s="1" t="s">
        <v>267</v>
      </c>
      <c r="B878" s="33" t="s">
        <v>77</v>
      </c>
      <c r="C878" s="33" t="s">
        <v>160</v>
      </c>
      <c r="D878" s="33" t="s">
        <v>99</v>
      </c>
      <c r="E878" s="33" t="s">
        <v>425</v>
      </c>
      <c r="F878" s="33"/>
      <c r="G878" s="33"/>
      <c r="H878" s="24">
        <f>H879+H880</f>
        <v>7106862</v>
      </c>
      <c r="I878" s="24">
        <f>I879+I880</f>
        <v>7106862</v>
      </c>
      <c r="J878" s="24">
        <f>J879+J880</f>
        <v>7106862</v>
      </c>
    </row>
    <row r="879" spans="1:31" x14ac:dyDescent="0.2">
      <c r="A879" s="1" t="s">
        <v>457</v>
      </c>
      <c r="B879" s="33" t="s">
        <v>77</v>
      </c>
      <c r="C879" s="33" t="s">
        <v>160</v>
      </c>
      <c r="D879" s="33" t="s">
        <v>99</v>
      </c>
      <c r="E879" s="33" t="s">
        <v>425</v>
      </c>
      <c r="F879" s="33" t="s">
        <v>94</v>
      </c>
      <c r="G879" s="33"/>
      <c r="H879" s="24">
        <v>105028</v>
      </c>
      <c r="I879" s="24">
        <v>105028</v>
      </c>
      <c r="J879" s="24">
        <v>105028</v>
      </c>
    </row>
    <row r="880" spans="1:31" x14ac:dyDescent="0.2">
      <c r="A880" s="18" t="s">
        <v>734</v>
      </c>
      <c r="B880" s="33" t="s">
        <v>77</v>
      </c>
      <c r="C880" s="33" t="s">
        <v>160</v>
      </c>
      <c r="D880" s="33" t="s">
        <v>99</v>
      </c>
      <c r="E880" s="33" t="s">
        <v>425</v>
      </c>
      <c r="F880" s="33" t="s">
        <v>735</v>
      </c>
      <c r="G880" s="33"/>
      <c r="H880" s="24">
        <v>7001834</v>
      </c>
      <c r="I880" s="24">
        <v>7001834</v>
      </c>
      <c r="J880" s="24">
        <v>7001834</v>
      </c>
    </row>
    <row r="881" spans="1:10" x14ac:dyDescent="0.2">
      <c r="A881" s="9" t="s">
        <v>624</v>
      </c>
      <c r="B881" s="33" t="s">
        <v>77</v>
      </c>
      <c r="C881" s="33" t="s">
        <v>160</v>
      </c>
      <c r="D881" s="33" t="s">
        <v>99</v>
      </c>
      <c r="E881" s="36" t="s">
        <v>242</v>
      </c>
      <c r="F881" s="33"/>
      <c r="G881" s="33"/>
      <c r="H881" s="24">
        <f>H882+H883</f>
        <v>30980700</v>
      </c>
      <c r="I881" s="24">
        <f>I882+I883</f>
        <v>32219900</v>
      </c>
      <c r="J881" s="24">
        <f>J882+J883</f>
        <v>33508700</v>
      </c>
    </row>
    <row r="882" spans="1:10" x14ac:dyDescent="0.2">
      <c r="A882" s="1" t="s">
        <v>457</v>
      </c>
      <c r="B882" s="33" t="s">
        <v>77</v>
      </c>
      <c r="C882" s="33" t="s">
        <v>160</v>
      </c>
      <c r="D882" s="33" t="s">
        <v>99</v>
      </c>
      <c r="E882" s="36" t="s">
        <v>242</v>
      </c>
      <c r="F882" s="36" t="s">
        <v>94</v>
      </c>
      <c r="G882" s="33" t="s">
        <v>220</v>
      </c>
      <c r="H882" s="32">
        <v>487650.98</v>
      </c>
      <c r="I882" s="32">
        <v>579000</v>
      </c>
      <c r="J882" s="32">
        <v>603000</v>
      </c>
    </row>
    <row r="883" spans="1:10" x14ac:dyDescent="0.2">
      <c r="A883" s="1" t="s">
        <v>189</v>
      </c>
      <c r="B883" s="33" t="s">
        <v>77</v>
      </c>
      <c r="C883" s="33" t="s">
        <v>160</v>
      </c>
      <c r="D883" s="33" t="s">
        <v>99</v>
      </c>
      <c r="E883" s="36" t="s">
        <v>242</v>
      </c>
      <c r="F883" s="36" t="s">
        <v>188</v>
      </c>
      <c r="G883" s="33" t="s">
        <v>220</v>
      </c>
      <c r="H883" s="32">
        <v>30493049.02</v>
      </c>
      <c r="I883" s="32">
        <v>31640900</v>
      </c>
      <c r="J883" s="32">
        <v>32905700</v>
      </c>
    </row>
    <row r="884" spans="1:10" ht="33.75" x14ac:dyDescent="0.2">
      <c r="A884" s="9" t="s">
        <v>625</v>
      </c>
      <c r="B884" s="33" t="s">
        <v>77</v>
      </c>
      <c r="C884" s="33" t="s">
        <v>160</v>
      </c>
      <c r="D884" s="33" t="s">
        <v>99</v>
      </c>
      <c r="E884" s="36" t="s">
        <v>243</v>
      </c>
      <c r="F884" s="33"/>
      <c r="G884" s="33"/>
      <c r="H884" s="24">
        <f>H885+H886</f>
        <v>12280900</v>
      </c>
      <c r="I884" s="24">
        <f>I885+I886</f>
        <v>12772100</v>
      </c>
      <c r="J884" s="24">
        <f>J885+J886</f>
        <v>13283000</v>
      </c>
    </row>
    <row r="885" spans="1:10" x14ac:dyDescent="0.2">
      <c r="A885" s="1" t="s">
        <v>457</v>
      </c>
      <c r="B885" s="33" t="s">
        <v>77</v>
      </c>
      <c r="C885" s="33" t="s">
        <v>160</v>
      </c>
      <c r="D885" s="33" t="s">
        <v>99</v>
      </c>
      <c r="E885" s="36" t="s">
        <v>243</v>
      </c>
      <c r="F885" s="33" t="s">
        <v>94</v>
      </c>
      <c r="G885" s="33" t="s">
        <v>220</v>
      </c>
      <c r="H885" s="32">
        <v>177824.83</v>
      </c>
      <c r="I885" s="32">
        <v>229000</v>
      </c>
      <c r="J885" s="32">
        <v>239000</v>
      </c>
    </row>
    <row r="886" spans="1:10" x14ac:dyDescent="0.2">
      <c r="A886" s="1" t="s">
        <v>189</v>
      </c>
      <c r="B886" s="33" t="s">
        <v>77</v>
      </c>
      <c r="C886" s="33" t="s">
        <v>160</v>
      </c>
      <c r="D886" s="33" t="s">
        <v>99</v>
      </c>
      <c r="E886" s="36" t="s">
        <v>243</v>
      </c>
      <c r="F886" s="33" t="s">
        <v>188</v>
      </c>
      <c r="G886" s="33" t="s">
        <v>220</v>
      </c>
      <c r="H886" s="32">
        <v>12103075.17</v>
      </c>
      <c r="I886" s="32">
        <v>12543100</v>
      </c>
      <c r="J886" s="32">
        <v>13044000</v>
      </c>
    </row>
    <row r="887" spans="1:10" ht="22.5" x14ac:dyDescent="0.2">
      <c r="A887" s="45" t="s">
        <v>596</v>
      </c>
      <c r="B887" s="33" t="s">
        <v>77</v>
      </c>
      <c r="C887" s="33" t="s">
        <v>160</v>
      </c>
      <c r="D887" s="33" t="s">
        <v>99</v>
      </c>
      <c r="E887" s="36" t="s">
        <v>244</v>
      </c>
      <c r="F887" s="33"/>
      <c r="G887" s="33"/>
      <c r="H887" s="24">
        <f>H888+H889</f>
        <v>33745500</v>
      </c>
      <c r="I887" s="24">
        <f>I888+I889</f>
        <v>35095300</v>
      </c>
      <c r="J887" s="24">
        <f>J888+J889</f>
        <v>36499100</v>
      </c>
    </row>
    <row r="888" spans="1:10" x14ac:dyDescent="0.2">
      <c r="A888" s="1" t="s">
        <v>457</v>
      </c>
      <c r="B888" s="33" t="s">
        <v>77</v>
      </c>
      <c r="C888" s="33" t="s">
        <v>160</v>
      </c>
      <c r="D888" s="33" t="s">
        <v>99</v>
      </c>
      <c r="E888" s="36" t="s">
        <v>244</v>
      </c>
      <c r="F888" s="33" t="s">
        <v>94</v>
      </c>
      <c r="G888" s="33" t="s">
        <v>220</v>
      </c>
      <c r="H888" s="32">
        <v>561652.63</v>
      </c>
      <c r="I888" s="32">
        <v>631700</v>
      </c>
      <c r="J888" s="32">
        <v>656000</v>
      </c>
    </row>
    <row r="889" spans="1:10" x14ac:dyDescent="0.2">
      <c r="A889" s="1" t="s">
        <v>189</v>
      </c>
      <c r="B889" s="33" t="s">
        <v>77</v>
      </c>
      <c r="C889" s="33" t="s">
        <v>160</v>
      </c>
      <c r="D889" s="33" t="s">
        <v>99</v>
      </c>
      <c r="E889" s="36" t="s">
        <v>244</v>
      </c>
      <c r="F889" s="33" t="s">
        <v>188</v>
      </c>
      <c r="G889" s="33" t="s">
        <v>220</v>
      </c>
      <c r="H889" s="32">
        <v>33183847.370000001</v>
      </c>
      <c r="I889" s="32">
        <v>34463600</v>
      </c>
      <c r="J889" s="32">
        <v>35843100</v>
      </c>
    </row>
    <row r="890" spans="1:10" ht="22.5" x14ac:dyDescent="0.2">
      <c r="A890" s="9" t="s">
        <v>245</v>
      </c>
      <c r="B890" s="33" t="s">
        <v>77</v>
      </c>
      <c r="C890" s="33" t="s">
        <v>160</v>
      </c>
      <c r="D890" s="33" t="s">
        <v>99</v>
      </c>
      <c r="E890" s="36" t="s">
        <v>246</v>
      </c>
      <c r="F890" s="33"/>
      <c r="G890" s="33"/>
      <c r="H890" s="24">
        <f>H891+H892</f>
        <v>3220400</v>
      </c>
      <c r="I890" s="24">
        <f>I891+I892</f>
        <v>3345600</v>
      </c>
      <c r="J890" s="24">
        <f>J891+J892</f>
        <v>3475900</v>
      </c>
    </row>
    <row r="891" spans="1:10" x14ac:dyDescent="0.2">
      <c r="A891" s="1" t="s">
        <v>457</v>
      </c>
      <c r="B891" s="33" t="s">
        <v>77</v>
      </c>
      <c r="C891" s="33" t="s">
        <v>160</v>
      </c>
      <c r="D891" s="33" t="s">
        <v>99</v>
      </c>
      <c r="E891" s="36" t="s">
        <v>246</v>
      </c>
      <c r="F891" s="33" t="s">
        <v>94</v>
      </c>
      <c r="G891" s="33" t="s">
        <v>220</v>
      </c>
      <c r="H891" s="32">
        <v>52000</v>
      </c>
      <c r="I891" s="32">
        <v>53500</v>
      </c>
      <c r="J891" s="32">
        <v>55500</v>
      </c>
    </row>
    <row r="892" spans="1:10" x14ac:dyDescent="0.2">
      <c r="A892" s="1" t="s">
        <v>189</v>
      </c>
      <c r="B892" s="33" t="s">
        <v>77</v>
      </c>
      <c r="C892" s="33" t="s">
        <v>160</v>
      </c>
      <c r="D892" s="33" t="s">
        <v>99</v>
      </c>
      <c r="E892" s="36" t="s">
        <v>246</v>
      </c>
      <c r="F892" s="33" t="s">
        <v>188</v>
      </c>
      <c r="G892" s="33" t="s">
        <v>220</v>
      </c>
      <c r="H892" s="32">
        <v>3168400</v>
      </c>
      <c r="I892" s="32">
        <v>3292100</v>
      </c>
      <c r="J892" s="32">
        <v>3420400</v>
      </c>
    </row>
    <row r="893" spans="1:10" ht="22.5" x14ac:dyDescent="0.2">
      <c r="A893" s="9" t="s">
        <v>43</v>
      </c>
      <c r="B893" s="33" t="s">
        <v>77</v>
      </c>
      <c r="C893" s="33" t="s">
        <v>160</v>
      </c>
      <c r="D893" s="33" t="s">
        <v>99</v>
      </c>
      <c r="E893" s="36" t="s">
        <v>247</v>
      </c>
      <c r="F893" s="33"/>
      <c r="G893" s="33"/>
      <c r="H893" s="24">
        <f>H894+H895</f>
        <v>28081300</v>
      </c>
      <c r="I893" s="24">
        <f>I894+I895</f>
        <v>29204600</v>
      </c>
      <c r="J893" s="24">
        <f>J894+J895</f>
        <v>30372700</v>
      </c>
    </row>
    <row r="894" spans="1:10" x14ac:dyDescent="0.2">
      <c r="A894" s="1" t="s">
        <v>457</v>
      </c>
      <c r="B894" s="33" t="s">
        <v>77</v>
      </c>
      <c r="C894" s="33" t="s">
        <v>160</v>
      </c>
      <c r="D894" s="33" t="s">
        <v>99</v>
      </c>
      <c r="E894" s="36" t="s">
        <v>247</v>
      </c>
      <c r="F894" s="33" t="s">
        <v>94</v>
      </c>
      <c r="G894" s="33" t="s">
        <v>220</v>
      </c>
      <c r="H894" s="32">
        <v>436681.26</v>
      </c>
      <c r="I894" s="32">
        <v>525000</v>
      </c>
      <c r="J894" s="32">
        <v>546000</v>
      </c>
    </row>
    <row r="895" spans="1:10" x14ac:dyDescent="0.2">
      <c r="A895" s="1" t="s">
        <v>189</v>
      </c>
      <c r="B895" s="33" t="s">
        <v>77</v>
      </c>
      <c r="C895" s="33" t="s">
        <v>160</v>
      </c>
      <c r="D895" s="33" t="s">
        <v>99</v>
      </c>
      <c r="E895" s="36" t="s">
        <v>247</v>
      </c>
      <c r="F895" s="33" t="s">
        <v>188</v>
      </c>
      <c r="G895" s="33" t="s">
        <v>220</v>
      </c>
      <c r="H895" s="32">
        <v>27644618.739999998</v>
      </c>
      <c r="I895" s="32">
        <v>28679600</v>
      </c>
      <c r="J895" s="32">
        <v>29826700</v>
      </c>
    </row>
    <row r="896" spans="1:10" ht="33.75" x14ac:dyDescent="0.2">
      <c r="A896" s="9" t="s">
        <v>248</v>
      </c>
      <c r="B896" s="33" t="s">
        <v>77</v>
      </c>
      <c r="C896" s="33" t="s">
        <v>160</v>
      </c>
      <c r="D896" s="33" t="s">
        <v>99</v>
      </c>
      <c r="E896" s="36" t="s">
        <v>249</v>
      </c>
      <c r="F896" s="33"/>
      <c r="G896" s="33"/>
      <c r="H896" s="24">
        <f>H897+H898</f>
        <v>79900</v>
      </c>
      <c r="I896" s="24">
        <f>I897+I898</f>
        <v>83000</v>
      </c>
      <c r="J896" s="24">
        <f>J897+J898</f>
        <v>86400</v>
      </c>
    </row>
    <row r="897" spans="1:10" x14ac:dyDescent="0.2">
      <c r="A897" s="1" t="s">
        <v>457</v>
      </c>
      <c r="B897" s="33" t="s">
        <v>77</v>
      </c>
      <c r="C897" s="33" t="s">
        <v>160</v>
      </c>
      <c r="D897" s="33" t="s">
        <v>99</v>
      </c>
      <c r="E897" s="36" t="s">
        <v>249</v>
      </c>
      <c r="F897" s="33" t="s">
        <v>94</v>
      </c>
      <c r="G897" s="33" t="s">
        <v>220</v>
      </c>
      <c r="H897" s="32">
        <v>1493.9</v>
      </c>
      <c r="I897" s="32">
        <v>1500</v>
      </c>
      <c r="J897" s="32">
        <v>1560</v>
      </c>
    </row>
    <row r="898" spans="1:10" ht="22.5" x14ac:dyDescent="0.2">
      <c r="A898" s="18" t="s">
        <v>30</v>
      </c>
      <c r="B898" s="33" t="s">
        <v>77</v>
      </c>
      <c r="C898" s="33" t="s">
        <v>160</v>
      </c>
      <c r="D898" s="33" t="s">
        <v>99</v>
      </c>
      <c r="E898" s="36" t="s">
        <v>249</v>
      </c>
      <c r="F898" s="33" t="s">
        <v>286</v>
      </c>
      <c r="G898" s="33" t="s">
        <v>220</v>
      </c>
      <c r="H898" s="32">
        <v>78406.100000000006</v>
      </c>
      <c r="I898" s="32">
        <v>81500</v>
      </c>
      <c r="J898" s="32">
        <v>84840</v>
      </c>
    </row>
    <row r="899" spans="1:10" ht="33.75" x14ac:dyDescent="0.2">
      <c r="A899" s="9" t="s">
        <v>46</v>
      </c>
      <c r="B899" s="33" t="s">
        <v>77</v>
      </c>
      <c r="C899" s="33" t="s">
        <v>160</v>
      </c>
      <c r="D899" s="33" t="s">
        <v>99</v>
      </c>
      <c r="E899" s="36" t="s">
        <v>250</v>
      </c>
      <c r="F899" s="33"/>
      <c r="G899" s="33"/>
      <c r="H899" s="24">
        <f>H900+H901</f>
        <v>7500</v>
      </c>
      <c r="I899" s="24">
        <f>I900+I901</f>
        <v>7500</v>
      </c>
      <c r="J899" s="24">
        <f>J900+J901</f>
        <v>7500</v>
      </c>
    </row>
    <row r="900" spans="1:10" x14ac:dyDescent="0.2">
      <c r="A900" s="1" t="s">
        <v>457</v>
      </c>
      <c r="B900" s="33" t="s">
        <v>77</v>
      </c>
      <c r="C900" s="33" t="s">
        <v>160</v>
      </c>
      <c r="D900" s="33" t="s">
        <v>99</v>
      </c>
      <c r="E900" s="36" t="s">
        <v>250</v>
      </c>
      <c r="F900" s="33" t="s">
        <v>94</v>
      </c>
      <c r="G900" s="33" t="s">
        <v>220</v>
      </c>
      <c r="H900" s="32">
        <v>100.8</v>
      </c>
      <c r="I900" s="32">
        <v>100</v>
      </c>
      <c r="J900" s="32">
        <v>100</v>
      </c>
    </row>
    <row r="901" spans="1:10" x14ac:dyDescent="0.2">
      <c r="A901" s="1" t="s">
        <v>189</v>
      </c>
      <c r="B901" s="33" t="s">
        <v>77</v>
      </c>
      <c r="C901" s="33" t="s">
        <v>160</v>
      </c>
      <c r="D901" s="33" t="s">
        <v>99</v>
      </c>
      <c r="E901" s="36" t="s">
        <v>250</v>
      </c>
      <c r="F901" s="33" t="s">
        <v>188</v>
      </c>
      <c r="G901" s="33" t="s">
        <v>220</v>
      </c>
      <c r="H901" s="32">
        <v>7399.2</v>
      </c>
      <c r="I901" s="32">
        <v>7400</v>
      </c>
      <c r="J901" s="32">
        <v>7400</v>
      </c>
    </row>
    <row r="902" spans="1:10" ht="33.75" x14ac:dyDescent="0.2">
      <c r="A902" s="9" t="s">
        <v>44</v>
      </c>
      <c r="B902" s="33" t="s">
        <v>77</v>
      </c>
      <c r="C902" s="33" t="s">
        <v>160</v>
      </c>
      <c r="D902" s="33" t="s">
        <v>99</v>
      </c>
      <c r="E902" s="36" t="s">
        <v>251</v>
      </c>
      <c r="F902" s="33"/>
      <c r="G902" s="33"/>
      <c r="H902" s="24">
        <f>H904+H905+H903</f>
        <v>1837300</v>
      </c>
      <c r="I902" s="24">
        <f>I904+I905+I903</f>
        <v>1922800</v>
      </c>
      <c r="J902" s="24">
        <f>J904+J905+J903</f>
        <v>2029600</v>
      </c>
    </row>
    <row r="903" spans="1:10" x14ac:dyDescent="0.2">
      <c r="A903" s="1" t="s">
        <v>195</v>
      </c>
      <c r="B903" s="33" t="s">
        <v>77</v>
      </c>
      <c r="C903" s="33" t="s">
        <v>160</v>
      </c>
      <c r="D903" s="33" t="s">
        <v>99</v>
      </c>
      <c r="E903" s="36" t="s">
        <v>251</v>
      </c>
      <c r="F903" s="33" t="s">
        <v>194</v>
      </c>
      <c r="G903" s="33" t="s">
        <v>220</v>
      </c>
      <c r="H903" s="24">
        <v>15000</v>
      </c>
      <c r="I903" s="24">
        <v>17000</v>
      </c>
      <c r="J903" s="24">
        <v>18000</v>
      </c>
    </row>
    <row r="904" spans="1:10" x14ac:dyDescent="0.2">
      <c r="A904" s="1" t="s">
        <v>457</v>
      </c>
      <c r="B904" s="33" t="s">
        <v>77</v>
      </c>
      <c r="C904" s="33" t="s">
        <v>160</v>
      </c>
      <c r="D904" s="33" t="s">
        <v>99</v>
      </c>
      <c r="E904" s="36" t="s">
        <v>251</v>
      </c>
      <c r="F904" s="33" t="s">
        <v>94</v>
      </c>
      <c r="G904" s="33" t="s">
        <v>220</v>
      </c>
      <c r="H904" s="32">
        <v>39020.199999999997</v>
      </c>
      <c r="I904" s="32">
        <v>20000</v>
      </c>
      <c r="J904" s="32">
        <v>21000</v>
      </c>
    </row>
    <row r="905" spans="1:10" x14ac:dyDescent="0.2">
      <c r="A905" s="1" t="s">
        <v>189</v>
      </c>
      <c r="B905" s="33" t="s">
        <v>77</v>
      </c>
      <c r="C905" s="33" t="s">
        <v>160</v>
      </c>
      <c r="D905" s="33" t="s">
        <v>99</v>
      </c>
      <c r="E905" s="36" t="s">
        <v>251</v>
      </c>
      <c r="F905" s="33" t="s">
        <v>188</v>
      </c>
      <c r="G905" s="33" t="s">
        <v>220</v>
      </c>
      <c r="H905" s="32">
        <v>1783279.8</v>
      </c>
      <c r="I905" s="32">
        <v>1885800</v>
      </c>
      <c r="J905" s="32">
        <v>1990600</v>
      </c>
    </row>
    <row r="906" spans="1:10" x14ac:dyDescent="0.2">
      <c r="A906" s="9" t="s">
        <v>71</v>
      </c>
      <c r="B906" s="33" t="s">
        <v>77</v>
      </c>
      <c r="C906" s="33" t="s">
        <v>160</v>
      </c>
      <c r="D906" s="33" t="s">
        <v>99</v>
      </c>
      <c r="E906" s="36" t="s">
        <v>252</v>
      </c>
      <c r="F906" s="33"/>
      <c r="G906" s="33"/>
      <c r="H906" s="24">
        <f>H907+H908</f>
        <v>26165900</v>
      </c>
      <c r="I906" s="24">
        <f>I907+I908</f>
        <v>29461500</v>
      </c>
      <c r="J906" s="24">
        <f>J907+J908</f>
        <v>33321400</v>
      </c>
    </row>
    <row r="907" spans="1:10" x14ac:dyDescent="0.2">
      <c r="A907" s="1" t="s">
        <v>457</v>
      </c>
      <c r="B907" s="33" t="s">
        <v>77</v>
      </c>
      <c r="C907" s="33" t="s">
        <v>160</v>
      </c>
      <c r="D907" s="33" t="s">
        <v>99</v>
      </c>
      <c r="E907" s="36" t="s">
        <v>252</v>
      </c>
      <c r="F907" s="33" t="s">
        <v>94</v>
      </c>
      <c r="G907" s="33" t="s">
        <v>220</v>
      </c>
      <c r="H907" s="32">
        <v>413172.94</v>
      </c>
      <c r="I907" s="32">
        <v>599000</v>
      </c>
      <c r="J907" s="32">
        <v>668000</v>
      </c>
    </row>
    <row r="908" spans="1:10" ht="22.5" x14ac:dyDescent="0.2">
      <c r="A908" s="18" t="s">
        <v>30</v>
      </c>
      <c r="B908" s="33" t="s">
        <v>77</v>
      </c>
      <c r="C908" s="33" t="s">
        <v>160</v>
      </c>
      <c r="D908" s="33" t="s">
        <v>99</v>
      </c>
      <c r="E908" s="36" t="s">
        <v>252</v>
      </c>
      <c r="F908" s="33" t="s">
        <v>286</v>
      </c>
      <c r="G908" s="33" t="s">
        <v>220</v>
      </c>
      <c r="H908" s="32">
        <v>25752727.059999999</v>
      </c>
      <c r="I908" s="32">
        <v>28862500</v>
      </c>
      <c r="J908" s="32">
        <v>32653400</v>
      </c>
    </row>
    <row r="909" spans="1:10" ht="22.5" x14ac:dyDescent="0.2">
      <c r="A909" s="9" t="s">
        <v>264</v>
      </c>
      <c r="B909" s="33" t="s">
        <v>77</v>
      </c>
      <c r="C909" s="33" t="s">
        <v>160</v>
      </c>
      <c r="D909" s="33" t="s">
        <v>99</v>
      </c>
      <c r="E909" s="36" t="s">
        <v>253</v>
      </c>
      <c r="F909" s="33"/>
      <c r="G909" s="33"/>
      <c r="H909" s="24">
        <f>H910+H911</f>
        <v>28020090.699999999</v>
      </c>
      <c r="I909" s="24">
        <f>I910+I911</f>
        <v>60135100</v>
      </c>
      <c r="J909" s="24">
        <f>J910+J911</f>
        <v>62540500</v>
      </c>
    </row>
    <row r="910" spans="1:10" x14ac:dyDescent="0.2">
      <c r="A910" s="1" t="s">
        <v>457</v>
      </c>
      <c r="B910" s="33" t="s">
        <v>77</v>
      </c>
      <c r="C910" s="33" t="s">
        <v>160</v>
      </c>
      <c r="D910" s="33" t="s">
        <v>99</v>
      </c>
      <c r="E910" s="36" t="s">
        <v>253</v>
      </c>
      <c r="F910" s="33" t="s">
        <v>94</v>
      </c>
      <c r="G910" s="33" t="s">
        <v>220</v>
      </c>
      <c r="H910" s="32">
        <v>315930</v>
      </c>
      <c r="I910" s="32">
        <v>500000</v>
      </c>
      <c r="J910" s="32">
        <v>600000</v>
      </c>
    </row>
    <row r="911" spans="1:10" ht="22.5" x14ac:dyDescent="0.2">
      <c r="A911" s="18" t="s">
        <v>30</v>
      </c>
      <c r="B911" s="33" t="s">
        <v>77</v>
      </c>
      <c r="C911" s="33" t="s">
        <v>160</v>
      </c>
      <c r="D911" s="33" t="s">
        <v>99</v>
      </c>
      <c r="E911" s="36" t="s">
        <v>253</v>
      </c>
      <c r="F911" s="33" t="s">
        <v>286</v>
      </c>
      <c r="G911" s="33" t="s">
        <v>220</v>
      </c>
      <c r="H911" s="32">
        <v>27704160.699999999</v>
      </c>
      <c r="I911" s="32">
        <v>59635100</v>
      </c>
      <c r="J911" s="32">
        <v>61940500</v>
      </c>
    </row>
    <row r="912" spans="1:10" ht="33.75" x14ac:dyDescent="0.2">
      <c r="A912" s="9" t="s">
        <v>626</v>
      </c>
      <c r="B912" s="33" t="s">
        <v>77</v>
      </c>
      <c r="C912" s="33" t="s">
        <v>160</v>
      </c>
      <c r="D912" s="33" t="s">
        <v>99</v>
      </c>
      <c r="E912" s="36" t="s">
        <v>254</v>
      </c>
      <c r="F912" s="33"/>
      <c r="G912" s="33"/>
      <c r="H912" s="24">
        <f>H913+H914</f>
        <v>984300</v>
      </c>
      <c r="I912" s="24">
        <f>I913+I914</f>
        <v>1023700</v>
      </c>
      <c r="J912" s="24">
        <f>J913+J914</f>
        <v>1064700</v>
      </c>
    </row>
    <row r="913" spans="1:10" x14ac:dyDescent="0.2">
      <c r="A913" s="1" t="s">
        <v>457</v>
      </c>
      <c r="B913" s="33" t="s">
        <v>77</v>
      </c>
      <c r="C913" s="33" t="s">
        <v>160</v>
      </c>
      <c r="D913" s="33" t="s">
        <v>99</v>
      </c>
      <c r="E913" s="36" t="s">
        <v>254</v>
      </c>
      <c r="F913" s="33" t="s">
        <v>94</v>
      </c>
      <c r="G913" s="33" t="s">
        <v>220</v>
      </c>
      <c r="H913" s="32">
        <v>16000</v>
      </c>
      <c r="I913" s="32">
        <v>17400</v>
      </c>
      <c r="J913" s="32">
        <v>18000</v>
      </c>
    </row>
    <row r="914" spans="1:10" x14ac:dyDescent="0.2">
      <c r="A914" s="1" t="s">
        <v>189</v>
      </c>
      <c r="B914" s="33" t="s">
        <v>77</v>
      </c>
      <c r="C914" s="33" t="s">
        <v>160</v>
      </c>
      <c r="D914" s="33" t="s">
        <v>99</v>
      </c>
      <c r="E914" s="36" t="s">
        <v>254</v>
      </c>
      <c r="F914" s="33" t="s">
        <v>188</v>
      </c>
      <c r="G914" s="33" t="s">
        <v>220</v>
      </c>
      <c r="H914" s="32">
        <v>968300</v>
      </c>
      <c r="I914" s="32">
        <v>1006300</v>
      </c>
      <c r="J914" s="32">
        <v>1046700</v>
      </c>
    </row>
    <row r="915" spans="1:10" x14ac:dyDescent="0.2">
      <c r="A915" s="9" t="s">
        <v>42</v>
      </c>
      <c r="B915" s="33" t="s">
        <v>77</v>
      </c>
      <c r="C915" s="33" t="s">
        <v>160</v>
      </c>
      <c r="D915" s="33" t="s">
        <v>99</v>
      </c>
      <c r="E915" s="36" t="s">
        <v>255</v>
      </c>
      <c r="F915" s="33"/>
      <c r="G915" s="33"/>
      <c r="H915" s="25">
        <f>H916</f>
        <v>100</v>
      </c>
      <c r="I915" s="25">
        <f>I916</f>
        <v>100</v>
      </c>
      <c r="J915" s="25">
        <f>J916</f>
        <v>100</v>
      </c>
    </row>
    <row r="916" spans="1:10" x14ac:dyDescent="0.2">
      <c r="A916" s="1" t="s">
        <v>189</v>
      </c>
      <c r="B916" s="33" t="s">
        <v>77</v>
      </c>
      <c r="C916" s="33" t="s">
        <v>160</v>
      </c>
      <c r="D916" s="33" t="s">
        <v>99</v>
      </c>
      <c r="E916" s="36" t="s">
        <v>255</v>
      </c>
      <c r="F916" s="33" t="s">
        <v>188</v>
      </c>
      <c r="G916" s="33" t="s">
        <v>220</v>
      </c>
      <c r="H916" s="25">
        <v>100</v>
      </c>
      <c r="I916" s="25">
        <v>100</v>
      </c>
      <c r="J916" s="25">
        <v>100</v>
      </c>
    </row>
    <row r="917" spans="1:10" ht="45" x14ac:dyDescent="0.2">
      <c r="A917" s="15" t="s">
        <v>627</v>
      </c>
      <c r="B917" s="33" t="s">
        <v>77</v>
      </c>
      <c r="C917" s="33" t="s">
        <v>160</v>
      </c>
      <c r="D917" s="33" t="s">
        <v>99</v>
      </c>
      <c r="E917" s="36" t="s">
        <v>256</v>
      </c>
      <c r="F917" s="33"/>
      <c r="G917" s="33"/>
      <c r="H917" s="25">
        <f>H919+H918</f>
        <v>1820800</v>
      </c>
      <c r="I917" s="25">
        <f>I919+I918</f>
        <v>1820800</v>
      </c>
      <c r="J917" s="25">
        <f>J919+J918</f>
        <v>1820800</v>
      </c>
    </row>
    <row r="918" spans="1:10" x14ac:dyDescent="0.2">
      <c r="A918" s="1" t="s">
        <v>457</v>
      </c>
      <c r="B918" s="33" t="s">
        <v>77</v>
      </c>
      <c r="C918" s="33" t="s">
        <v>160</v>
      </c>
      <c r="D918" s="33" t="s">
        <v>99</v>
      </c>
      <c r="E918" s="36" t="s">
        <v>256</v>
      </c>
      <c r="F918" s="33" t="s">
        <v>94</v>
      </c>
      <c r="G918" s="33" t="s">
        <v>220</v>
      </c>
      <c r="H918" s="32">
        <v>30832</v>
      </c>
      <c r="I918" s="32">
        <v>27500</v>
      </c>
      <c r="J918" s="32">
        <v>27500</v>
      </c>
    </row>
    <row r="919" spans="1:10" x14ac:dyDescent="0.2">
      <c r="A919" s="1" t="s">
        <v>189</v>
      </c>
      <c r="B919" s="33" t="s">
        <v>77</v>
      </c>
      <c r="C919" s="33" t="s">
        <v>160</v>
      </c>
      <c r="D919" s="33" t="s">
        <v>99</v>
      </c>
      <c r="E919" s="36" t="s">
        <v>256</v>
      </c>
      <c r="F919" s="33" t="s">
        <v>188</v>
      </c>
      <c r="G919" s="33" t="s">
        <v>220</v>
      </c>
      <c r="H919" s="32">
        <v>1789968</v>
      </c>
      <c r="I919" s="32">
        <v>1793300</v>
      </c>
      <c r="J919" s="32">
        <v>1793300</v>
      </c>
    </row>
    <row r="920" spans="1:10" ht="22.5" x14ac:dyDescent="0.2">
      <c r="A920" s="9" t="s">
        <v>261</v>
      </c>
      <c r="B920" s="33" t="s">
        <v>77</v>
      </c>
      <c r="C920" s="33" t="s">
        <v>160</v>
      </c>
      <c r="D920" s="33" t="s">
        <v>99</v>
      </c>
      <c r="E920" s="33" t="s">
        <v>257</v>
      </c>
      <c r="F920" s="33"/>
      <c r="G920" s="33"/>
      <c r="H920" s="25">
        <f>SUM(H921:H923)</f>
        <v>7342600</v>
      </c>
      <c r="I920" s="25">
        <f>SUM(I921:I923)</f>
        <v>7342500</v>
      </c>
      <c r="J920" s="25">
        <f>SUM(J921:J923)</f>
        <v>7342600</v>
      </c>
    </row>
    <row r="921" spans="1:10" x14ac:dyDescent="0.2">
      <c r="A921" s="1" t="s">
        <v>195</v>
      </c>
      <c r="B921" s="33" t="s">
        <v>77</v>
      </c>
      <c r="C921" s="33" t="s">
        <v>160</v>
      </c>
      <c r="D921" s="33" t="s">
        <v>99</v>
      </c>
      <c r="E921" s="33" t="s">
        <v>257</v>
      </c>
      <c r="F921" s="33" t="s">
        <v>194</v>
      </c>
      <c r="G921" s="33" t="s">
        <v>528</v>
      </c>
      <c r="H921" s="32">
        <v>47000</v>
      </c>
      <c r="I921" s="32">
        <v>48000</v>
      </c>
      <c r="J921" s="32">
        <v>50000</v>
      </c>
    </row>
    <row r="922" spans="1:10" x14ac:dyDescent="0.2">
      <c r="A922" s="1" t="s">
        <v>457</v>
      </c>
      <c r="B922" s="33" t="s">
        <v>77</v>
      </c>
      <c r="C922" s="33" t="s">
        <v>160</v>
      </c>
      <c r="D922" s="33" t="s">
        <v>99</v>
      </c>
      <c r="E922" s="33" t="s">
        <v>257</v>
      </c>
      <c r="F922" s="33" t="s">
        <v>94</v>
      </c>
      <c r="G922" s="33" t="s">
        <v>528</v>
      </c>
      <c r="H922" s="32">
        <v>99639</v>
      </c>
      <c r="I922" s="32">
        <v>95000</v>
      </c>
      <c r="J922" s="32">
        <v>100000</v>
      </c>
    </row>
    <row r="923" spans="1:10" x14ac:dyDescent="0.2">
      <c r="A923" s="1" t="s">
        <v>189</v>
      </c>
      <c r="B923" s="33" t="s">
        <v>77</v>
      </c>
      <c r="C923" s="33" t="s">
        <v>160</v>
      </c>
      <c r="D923" s="33" t="s">
        <v>99</v>
      </c>
      <c r="E923" s="33" t="s">
        <v>257</v>
      </c>
      <c r="F923" s="33" t="s">
        <v>188</v>
      </c>
      <c r="G923" s="33" t="s">
        <v>528</v>
      </c>
      <c r="H923" s="32">
        <v>7195961</v>
      </c>
      <c r="I923" s="32">
        <v>7199500</v>
      </c>
      <c r="J923" s="32">
        <v>7192600</v>
      </c>
    </row>
    <row r="924" spans="1:10" ht="22.5" x14ac:dyDescent="0.2">
      <c r="A924" s="1" t="s">
        <v>629</v>
      </c>
      <c r="B924" s="33" t="s">
        <v>77</v>
      </c>
      <c r="C924" s="33" t="s">
        <v>160</v>
      </c>
      <c r="D924" s="33" t="s">
        <v>99</v>
      </c>
      <c r="E924" s="33" t="s">
        <v>237</v>
      </c>
      <c r="F924" s="33"/>
      <c r="G924" s="33"/>
      <c r="H924" s="24">
        <f>H925+H926</f>
        <v>3552900</v>
      </c>
      <c r="I924" s="24">
        <f>I925+I926</f>
        <v>3679000</v>
      </c>
      <c r="J924" s="24">
        <f>J925+J926</f>
        <v>3826200</v>
      </c>
    </row>
    <row r="925" spans="1:10" x14ac:dyDescent="0.2">
      <c r="A925" s="1" t="s">
        <v>457</v>
      </c>
      <c r="B925" s="33" t="s">
        <v>77</v>
      </c>
      <c r="C925" s="33" t="s">
        <v>160</v>
      </c>
      <c r="D925" s="33" t="s">
        <v>99</v>
      </c>
      <c r="E925" s="33" t="s">
        <v>237</v>
      </c>
      <c r="F925" s="33" t="s">
        <v>94</v>
      </c>
      <c r="G925" s="33" t="s">
        <v>528</v>
      </c>
      <c r="H925" s="32">
        <v>52271.9</v>
      </c>
      <c r="I925" s="32">
        <v>52000</v>
      </c>
      <c r="J925" s="32">
        <v>54000</v>
      </c>
    </row>
    <row r="926" spans="1:10" x14ac:dyDescent="0.2">
      <c r="A926" s="1" t="s">
        <v>189</v>
      </c>
      <c r="B926" s="33" t="s">
        <v>77</v>
      </c>
      <c r="C926" s="33" t="s">
        <v>160</v>
      </c>
      <c r="D926" s="33" t="s">
        <v>99</v>
      </c>
      <c r="E926" s="33" t="s">
        <v>237</v>
      </c>
      <c r="F926" s="33" t="s">
        <v>188</v>
      </c>
      <c r="G926" s="33" t="s">
        <v>528</v>
      </c>
      <c r="H926" s="32">
        <v>3500628.1</v>
      </c>
      <c r="I926" s="32">
        <v>3627000</v>
      </c>
      <c r="J926" s="32">
        <v>3772200</v>
      </c>
    </row>
    <row r="927" spans="1:10" ht="22.5" x14ac:dyDescent="0.2">
      <c r="A927" s="1" t="s">
        <v>262</v>
      </c>
      <c r="B927" s="33" t="s">
        <v>77</v>
      </c>
      <c r="C927" s="33" t="s">
        <v>160</v>
      </c>
      <c r="D927" s="33" t="s">
        <v>99</v>
      </c>
      <c r="E927" s="33" t="s">
        <v>240</v>
      </c>
      <c r="F927" s="33"/>
      <c r="G927" s="33"/>
      <c r="H927" s="24">
        <f>H928+H929</f>
        <v>33511700</v>
      </c>
      <c r="I927" s="24">
        <f>I928+I929</f>
        <v>33501600</v>
      </c>
      <c r="J927" s="24">
        <f>J928+J929</f>
        <v>33501600</v>
      </c>
    </row>
    <row r="928" spans="1:10" x14ac:dyDescent="0.2">
      <c r="A928" s="1" t="s">
        <v>457</v>
      </c>
      <c r="B928" s="33" t="s">
        <v>77</v>
      </c>
      <c r="C928" s="33" t="s">
        <v>160</v>
      </c>
      <c r="D928" s="33" t="s">
        <v>99</v>
      </c>
      <c r="E928" s="33" t="s">
        <v>240</v>
      </c>
      <c r="F928" s="33" t="s">
        <v>94</v>
      </c>
      <c r="G928" s="33" t="s">
        <v>528</v>
      </c>
      <c r="H928" s="32">
        <v>326272.02</v>
      </c>
      <c r="I928" s="32">
        <v>200000</v>
      </c>
      <c r="J928" s="32">
        <v>200000</v>
      </c>
    </row>
    <row r="929" spans="1:10" ht="22.5" x14ac:dyDescent="0.2">
      <c r="A929" s="18" t="s">
        <v>30</v>
      </c>
      <c r="B929" s="33" t="s">
        <v>77</v>
      </c>
      <c r="C929" s="33" t="s">
        <v>160</v>
      </c>
      <c r="D929" s="33" t="s">
        <v>99</v>
      </c>
      <c r="E929" s="33" t="s">
        <v>240</v>
      </c>
      <c r="F929" s="33" t="s">
        <v>286</v>
      </c>
      <c r="G929" s="33" t="s">
        <v>528</v>
      </c>
      <c r="H929" s="32">
        <v>33185427.98</v>
      </c>
      <c r="I929" s="32">
        <v>33301600</v>
      </c>
      <c r="J929" s="32">
        <v>33301600</v>
      </c>
    </row>
    <row r="930" spans="1:10" ht="45" x14ac:dyDescent="0.2">
      <c r="A930" s="16" t="s">
        <v>263</v>
      </c>
      <c r="B930" s="33" t="s">
        <v>77</v>
      </c>
      <c r="C930" s="33" t="s">
        <v>160</v>
      </c>
      <c r="D930" s="33" t="s">
        <v>99</v>
      </c>
      <c r="E930" s="33" t="s">
        <v>239</v>
      </c>
      <c r="F930" s="33"/>
      <c r="G930" s="33"/>
      <c r="H930" s="24">
        <f>H931+H932</f>
        <v>9500</v>
      </c>
      <c r="I930" s="24">
        <f>I931+I932</f>
        <v>9500</v>
      </c>
      <c r="J930" s="24">
        <f>J931+J932</f>
        <v>9500</v>
      </c>
    </row>
    <row r="931" spans="1:10" x14ac:dyDescent="0.2">
      <c r="A931" s="1" t="s">
        <v>457</v>
      </c>
      <c r="B931" s="33" t="s">
        <v>77</v>
      </c>
      <c r="C931" s="33" t="s">
        <v>160</v>
      </c>
      <c r="D931" s="33" t="s">
        <v>99</v>
      </c>
      <c r="E931" s="33" t="s">
        <v>239</v>
      </c>
      <c r="F931" s="33" t="s">
        <v>94</v>
      </c>
      <c r="G931" s="33" t="s">
        <v>528</v>
      </c>
      <c r="H931" s="32">
        <v>200</v>
      </c>
      <c r="I931" s="32">
        <v>200</v>
      </c>
      <c r="J931" s="32">
        <v>200</v>
      </c>
    </row>
    <row r="932" spans="1:10" x14ac:dyDescent="0.2">
      <c r="A932" s="1" t="s">
        <v>189</v>
      </c>
      <c r="B932" s="33" t="s">
        <v>77</v>
      </c>
      <c r="C932" s="33" t="s">
        <v>160</v>
      </c>
      <c r="D932" s="33" t="s">
        <v>99</v>
      </c>
      <c r="E932" s="33" t="s">
        <v>239</v>
      </c>
      <c r="F932" s="33" t="s">
        <v>188</v>
      </c>
      <c r="G932" s="33" t="s">
        <v>528</v>
      </c>
      <c r="H932" s="32">
        <v>9300</v>
      </c>
      <c r="I932" s="32">
        <v>9300</v>
      </c>
      <c r="J932" s="32">
        <v>9300</v>
      </c>
    </row>
    <row r="933" spans="1:10" ht="67.5" x14ac:dyDescent="0.2">
      <c r="A933" s="17" t="s">
        <v>209</v>
      </c>
      <c r="B933" s="33" t="s">
        <v>77</v>
      </c>
      <c r="C933" s="33" t="s">
        <v>160</v>
      </c>
      <c r="D933" s="33" t="s">
        <v>99</v>
      </c>
      <c r="E933" s="33" t="s">
        <v>238</v>
      </c>
      <c r="F933" s="33"/>
      <c r="G933" s="33"/>
      <c r="H933" s="24">
        <f>H934+H935</f>
        <v>70723700</v>
      </c>
      <c r="I933" s="24">
        <f>I934+I935</f>
        <v>73329800</v>
      </c>
      <c r="J933" s="24">
        <f>J934+J935</f>
        <v>76493700</v>
      </c>
    </row>
    <row r="934" spans="1:10" x14ac:dyDescent="0.2">
      <c r="A934" s="1" t="s">
        <v>457</v>
      </c>
      <c r="B934" s="33" t="s">
        <v>77</v>
      </c>
      <c r="C934" s="33" t="s">
        <v>160</v>
      </c>
      <c r="D934" s="33" t="s">
        <v>99</v>
      </c>
      <c r="E934" s="33" t="s">
        <v>238</v>
      </c>
      <c r="F934" s="33" t="s">
        <v>94</v>
      </c>
      <c r="G934" s="33" t="s">
        <v>528</v>
      </c>
      <c r="H934" s="32">
        <v>15000</v>
      </c>
      <c r="I934" s="32">
        <v>18000</v>
      </c>
      <c r="J934" s="32">
        <v>20000</v>
      </c>
    </row>
    <row r="935" spans="1:10" x14ac:dyDescent="0.2">
      <c r="A935" s="1" t="s">
        <v>189</v>
      </c>
      <c r="B935" s="33" t="s">
        <v>77</v>
      </c>
      <c r="C935" s="33" t="s">
        <v>160</v>
      </c>
      <c r="D935" s="33" t="s">
        <v>99</v>
      </c>
      <c r="E935" s="33" t="s">
        <v>238</v>
      </c>
      <c r="F935" s="33" t="s">
        <v>188</v>
      </c>
      <c r="G935" s="33" t="s">
        <v>528</v>
      </c>
      <c r="H935" s="32">
        <v>70708700</v>
      </c>
      <c r="I935" s="32">
        <v>73311800</v>
      </c>
      <c r="J935" s="32">
        <v>76473700</v>
      </c>
    </row>
    <row r="936" spans="1:10" ht="22.5" x14ac:dyDescent="0.2">
      <c r="A936" s="1" t="s">
        <v>456</v>
      </c>
      <c r="B936" s="33" t="s">
        <v>77</v>
      </c>
      <c r="C936" s="33" t="s">
        <v>160</v>
      </c>
      <c r="D936" s="33" t="s">
        <v>99</v>
      </c>
      <c r="E936" s="33" t="s">
        <v>426</v>
      </c>
      <c r="F936" s="33"/>
      <c r="G936" s="33"/>
      <c r="H936" s="24">
        <f>H937</f>
        <v>1000000</v>
      </c>
      <c r="I936" s="24">
        <f>I937</f>
        <v>1000000</v>
      </c>
      <c r="J936" s="24">
        <f>J937</f>
        <v>1000000</v>
      </c>
    </row>
    <row r="937" spans="1:10" x14ac:dyDescent="0.2">
      <c r="A937" s="1" t="s">
        <v>189</v>
      </c>
      <c r="B937" s="33" t="s">
        <v>77</v>
      </c>
      <c r="C937" s="33" t="s">
        <v>160</v>
      </c>
      <c r="D937" s="33" t="s">
        <v>99</v>
      </c>
      <c r="E937" s="33" t="s">
        <v>426</v>
      </c>
      <c r="F937" s="33" t="s">
        <v>188</v>
      </c>
      <c r="G937" s="33"/>
      <c r="H937" s="24">
        <v>1000000</v>
      </c>
      <c r="I937" s="24">
        <v>1000000</v>
      </c>
      <c r="J937" s="24">
        <v>1000000</v>
      </c>
    </row>
    <row r="938" spans="1:10" x14ac:dyDescent="0.2">
      <c r="A938" s="1" t="s">
        <v>327</v>
      </c>
      <c r="B938" s="33" t="s">
        <v>77</v>
      </c>
      <c r="C938" s="33" t="s">
        <v>160</v>
      </c>
      <c r="D938" s="33" t="s">
        <v>99</v>
      </c>
      <c r="E938" s="33" t="s">
        <v>427</v>
      </c>
      <c r="F938" s="33"/>
      <c r="G938" s="33"/>
      <c r="H938" s="24">
        <f>H939</f>
        <v>400000</v>
      </c>
      <c r="I938" s="24">
        <f>I939</f>
        <v>400000</v>
      </c>
      <c r="J938" s="24">
        <f>J939</f>
        <v>400000</v>
      </c>
    </row>
    <row r="939" spans="1:10" x14ac:dyDescent="0.2">
      <c r="A939" s="1" t="s">
        <v>189</v>
      </c>
      <c r="B939" s="33" t="s">
        <v>77</v>
      </c>
      <c r="C939" s="33" t="s">
        <v>160</v>
      </c>
      <c r="D939" s="33" t="s">
        <v>99</v>
      </c>
      <c r="E939" s="33" t="s">
        <v>427</v>
      </c>
      <c r="F939" s="33" t="s">
        <v>188</v>
      </c>
      <c r="G939" s="33"/>
      <c r="H939" s="24">
        <v>400000</v>
      </c>
      <c r="I939" s="24">
        <v>400000</v>
      </c>
      <c r="J939" s="24">
        <v>400000</v>
      </c>
    </row>
    <row r="940" spans="1:10" ht="22.5" x14ac:dyDescent="0.2">
      <c r="A940" s="1" t="s">
        <v>538</v>
      </c>
      <c r="B940" s="33" t="s">
        <v>77</v>
      </c>
      <c r="C940" s="33" t="s">
        <v>160</v>
      </c>
      <c r="D940" s="33" t="s">
        <v>99</v>
      </c>
      <c r="E940" s="33" t="s">
        <v>540</v>
      </c>
      <c r="F940" s="33"/>
      <c r="G940" s="33"/>
      <c r="H940" s="24">
        <f>H941+H943</f>
        <v>1881980</v>
      </c>
      <c r="I940" s="24">
        <f t="shared" ref="I940:J940" si="106">I941+I943</f>
        <v>600000</v>
      </c>
      <c r="J940" s="24">
        <f t="shared" si="106"/>
        <v>600000</v>
      </c>
    </row>
    <row r="941" spans="1:10" ht="22.5" x14ac:dyDescent="0.2">
      <c r="A941" s="1" t="s">
        <v>269</v>
      </c>
      <c r="B941" s="33" t="s">
        <v>77</v>
      </c>
      <c r="C941" s="33" t="s">
        <v>160</v>
      </c>
      <c r="D941" s="33" t="s">
        <v>99</v>
      </c>
      <c r="E941" s="33" t="s">
        <v>539</v>
      </c>
      <c r="F941" s="33"/>
      <c r="G941" s="33"/>
      <c r="H941" s="24">
        <f t="shared" ref="H941:J941" si="107">H942</f>
        <v>600000</v>
      </c>
      <c r="I941" s="24">
        <f t="shared" si="107"/>
        <v>600000</v>
      </c>
      <c r="J941" s="24">
        <f t="shared" si="107"/>
        <v>600000</v>
      </c>
    </row>
    <row r="942" spans="1:10" x14ac:dyDescent="0.2">
      <c r="A942" s="9" t="s">
        <v>688</v>
      </c>
      <c r="B942" s="33" t="s">
        <v>77</v>
      </c>
      <c r="C942" s="33" t="s">
        <v>160</v>
      </c>
      <c r="D942" s="33" t="s">
        <v>99</v>
      </c>
      <c r="E942" s="33" t="s">
        <v>539</v>
      </c>
      <c r="F942" s="33" t="s">
        <v>687</v>
      </c>
      <c r="G942" s="33"/>
      <c r="H942" s="24">
        <v>600000</v>
      </c>
      <c r="I942" s="24">
        <v>600000</v>
      </c>
      <c r="J942" s="24">
        <v>600000</v>
      </c>
    </row>
    <row r="943" spans="1:10" ht="22.5" x14ac:dyDescent="0.2">
      <c r="A943" s="88" t="s">
        <v>802</v>
      </c>
      <c r="B943" s="33" t="s">
        <v>77</v>
      </c>
      <c r="C943" s="33" t="s">
        <v>160</v>
      </c>
      <c r="D943" s="33" t="s">
        <v>99</v>
      </c>
      <c r="E943" s="33" t="s">
        <v>801</v>
      </c>
      <c r="F943" s="33"/>
      <c r="G943" s="33"/>
      <c r="H943" s="24">
        <f>H944</f>
        <v>1281980</v>
      </c>
      <c r="I943" s="24">
        <f t="shared" ref="I943:J943" si="108">I944</f>
        <v>0</v>
      </c>
      <c r="J943" s="24">
        <f t="shared" si="108"/>
        <v>0</v>
      </c>
    </row>
    <row r="944" spans="1:10" x14ac:dyDescent="0.2">
      <c r="A944" s="9" t="s">
        <v>688</v>
      </c>
      <c r="B944" s="33" t="s">
        <v>77</v>
      </c>
      <c r="C944" s="33" t="s">
        <v>160</v>
      </c>
      <c r="D944" s="33" t="s">
        <v>99</v>
      </c>
      <c r="E944" s="33" t="s">
        <v>801</v>
      </c>
      <c r="F944" s="33" t="s">
        <v>687</v>
      </c>
      <c r="G944" s="33" t="s">
        <v>220</v>
      </c>
      <c r="H944" s="24">
        <v>1281980</v>
      </c>
      <c r="I944" s="24">
        <v>0</v>
      </c>
      <c r="J944" s="24">
        <v>0</v>
      </c>
    </row>
    <row r="945" spans="1:10" x14ac:dyDescent="0.2">
      <c r="A945" s="19" t="s">
        <v>186</v>
      </c>
      <c r="B945" s="39">
        <v>894</v>
      </c>
      <c r="C945" s="33" t="s">
        <v>160</v>
      </c>
      <c r="D945" s="33" t="s">
        <v>91</v>
      </c>
      <c r="E945" s="33"/>
      <c r="F945" s="33"/>
      <c r="G945" s="33"/>
      <c r="H945" s="24">
        <f t="shared" ref="H945:J946" si="109">H946</f>
        <v>116924350</v>
      </c>
      <c r="I945" s="24">
        <f t="shared" si="109"/>
        <v>117925800</v>
      </c>
      <c r="J945" s="24">
        <f t="shared" si="109"/>
        <v>118638200</v>
      </c>
    </row>
    <row r="946" spans="1:10" x14ac:dyDescent="0.2">
      <c r="A946" s="1" t="s">
        <v>506</v>
      </c>
      <c r="B946" s="33" t="s">
        <v>77</v>
      </c>
      <c r="C946" s="33" t="s">
        <v>160</v>
      </c>
      <c r="D946" s="33" t="s">
        <v>91</v>
      </c>
      <c r="E946" s="33" t="s">
        <v>310</v>
      </c>
      <c r="F946" s="33"/>
      <c r="G946" s="33"/>
      <c r="H946" s="24">
        <f t="shared" si="109"/>
        <v>116924350</v>
      </c>
      <c r="I946" s="24">
        <f t="shared" si="109"/>
        <v>117925800</v>
      </c>
      <c r="J946" s="24">
        <f t="shared" si="109"/>
        <v>118638200</v>
      </c>
    </row>
    <row r="947" spans="1:10" x14ac:dyDescent="0.2">
      <c r="A947" s="2" t="s">
        <v>279</v>
      </c>
      <c r="B947" s="33" t="s">
        <v>77</v>
      </c>
      <c r="C947" s="33" t="s">
        <v>160</v>
      </c>
      <c r="D947" s="33" t="s">
        <v>91</v>
      </c>
      <c r="E947" s="33" t="s">
        <v>320</v>
      </c>
      <c r="F947" s="33"/>
      <c r="G947" s="33"/>
      <c r="H947" s="24">
        <f>H948+H951+H955</f>
        <v>116924350</v>
      </c>
      <c r="I947" s="24">
        <f>I948+I951+I955</f>
        <v>117925800</v>
      </c>
      <c r="J947" s="24">
        <f>J948+J951+J955</f>
        <v>118638200</v>
      </c>
    </row>
    <row r="948" spans="1:10" ht="22.5" x14ac:dyDescent="0.2">
      <c r="A948" s="9" t="s">
        <v>630</v>
      </c>
      <c r="B948" s="33" t="s">
        <v>77</v>
      </c>
      <c r="C948" s="33" t="s">
        <v>160</v>
      </c>
      <c r="D948" s="33" t="s">
        <v>91</v>
      </c>
      <c r="E948" s="33" t="s">
        <v>56</v>
      </c>
      <c r="F948" s="33"/>
      <c r="G948" s="33"/>
      <c r="H948" s="24">
        <f>H949+H950</f>
        <v>57369950</v>
      </c>
      <c r="I948" s="24">
        <f>I949+I950</f>
        <v>56963700</v>
      </c>
      <c r="J948" s="24">
        <f>J949+J950</f>
        <v>57190500</v>
      </c>
    </row>
    <row r="949" spans="1:10" ht="33.75" x14ac:dyDescent="0.2">
      <c r="A949" s="1" t="s">
        <v>167</v>
      </c>
      <c r="B949" s="33" t="s">
        <v>77</v>
      </c>
      <c r="C949" s="33" t="s">
        <v>160</v>
      </c>
      <c r="D949" s="33" t="s">
        <v>91</v>
      </c>
      <c r="E949" s="33" t="s">
        <v>56</v>
      </c>
      <c r="F949" s="33" t="s">
        <v>165</v>
      </c>
      <c r="G949" s="33" t="s">
        <v>220</v>
      </c>
      <c r="H949" s="32">
        <v>56919950</v>
      </c>
      <c r="I949" s="32">
        <v>56593700</v>
      </c>
      <c r="J949" s="32">
        <v>56820500</v>
      </c>
    </row>
    <row r="950" spans="1:10" x14ac:dyDescent="0.2">
      <c r="A950" s="19" t="s">
        <v>168</v>
      </c>
      <c r="B950" s="33" t="s">
        <v>77</v>
      </c>
      <c r="C950" s="33" t="s">
        <v>160</v>
      </c>
      <c r="D950" s="33" t="s">
        <v>91</v>
      </c>
      <c r="E950" s="33" t="s">
        <v>56</v>
      </c>
      <c r="F950" s="33" t="s">
        <v>166</v>
      </c>
      <c r="G950" s="33" t="s">
        <v>220</v>
      </c>
      <c r="H950" s="32">
        <v>450000</v>
      </c>
      <c r="I950" s="32">
        <v>370000</v>
      </c>
      <c r="J950" s="32">
        <v>370000</v>
      </c>
    </row>
    <row r="951" spans="1:10" ht="45" x14ac:dyDescent="0.2">
      <c r="A951" s="17" t="s">
        <v>266</v>
      </c>
      <c r="B951" s="33" t="s">
        <v>77</v>
      </c>
      <c r="C951" s="33" t="s">
        <v>160</v>
      </c>
      <c r="D951" s="33" t="s">
        <v>91</v>
      </c>
      <c r="E951" s="33" t="s">
        <v>236</v>
      </c>
      <c r="F951" s="33"/>
      <c r="G951" s="33"/>
      <c r="H951" s="24">
        <f>H952+H953+H954</f>
        <v>59105200</v>
      </c>
      <c r="I951" s="24">
        <f>I952+I953+I954</f>
        <v>59704400</v>
      </c>
      <c r="J951" s="24">
        <f>J952+J953+J954</f>
        <v>60190000</v>
      </c>
    </row>
    <row r="952" spans="1:10" x14ac:dyDescent="0.2">
      <c r="A952" s="1" t="s">
        <v>457</v>
      </c>
      <c r="B952" s="33" t="s">
        <v>77</v>
      </c>
      <c r="C952" s="33" t="s">
        <v>160</v>
      </c>
      <c r="D952" s="33" t="s">
        <v>91</v>
      </c>
      <c r="E952" s="33" t="s">
        <v>236</v>
      </c>
      <c r="F952" s="33" t="s">
        <v>94</v>
      </c>
      <c r="G952" s="33" t="s">
        <v>220</v>
      </c>
      <c r="H952" s="32">
        <v>665400</v>
      </c>
      <c r="I952" s="32">
        <v>700000</v>
      </c>
      <c r="J952" s="32">
        <v>800000</v>
      </c>
    </row>
    <row r="953" spans="1:10" x14ac:dyDescent="0.2">
      <c r="A953" s="1" t="s">
        <v>189</v>
      </c>
      <c r="B953" s="33" t="s">
        <v>77</v>
      </c>
      <c r="C953" s="33" t="s">
        <v>160</v>
      </c>
      <c r="D953" s="33" t="s">
        <v>91</v>
      </c>
      <c r="E953" s="33" t="s">
        <v>236</v>
      </c>
      <c r="F953" s="33" t="s">
        <v>188</v>
      </c>
      <c r="G953" s="33" t="s">
        <v>220</v>
      </c>
      <c r="H953" s="32">
        <v>50939800</v>
      </c>
      <c r="I953" s="32">
        <v>50504400</v>
      </c>
      <c r="J953" s="32">
        <v>49890000</v>
      </c>
    </row>
    <row r="954" spans="1:10" x14ac:dyDescent="0.2">
      <c r="A954" s="1" t="s">
        <v>2</v>
      </c>
      <c r="B954" s="33" t="s">
        <v>77</v>
      </c>
      <c r="C954" s="33" t="s">
        <v>160</v>
      </c>
      <c r="D954" s="33" t="s">
        <v>91</v>
      </c>
      <c r="E954" s="33" t="s">
        <v>236</v>
      </c>
      <c r="F954" s="33" t="s">
        <v>1</v>
      </c>
      <c r="G954" s="33" t="s">
        <v>220</v>
      </c>
      <c r="H954" s="32">
        <v>7500000</v>
      </c>
      <c r="I954" s="32">
        <v>8500000</v>
      </c>
      <c r="J954" s="32">
        <v>9500000</v>
      </c>
    </row>
    <row r="955" spans="1:10" ht="45" x14ac:dyDescent="0.2">
      <c r="A955" s="16" t="s">
        <v>652</v>
      </c>
      <c r="B955" s="33" t="s">
        <v>77</v>
      </c>
      <c r="C955" s="33" t="s">
        <v>160</v>
      </c>
      <c r="D955" s="33" t="s">
        <v>91</v>
      </c>
      <c r="E955" s="33" t="s">
        <v>653</v>
      </c>
      <c r="F955" s="33"/>
      <c r="G955" s="33"/>
      <c r="H955" s="32">
        <f>H956</f>
        <v>449200</v>
      </c>
      <c r="I955" s="32">
        <f>I956</f>
        <v>1257700</v>
      </c>
      <c r="J955" s="32">
        <f>J956</f>
        <v>1257700</v>
      </c>
    </row>
    <row r="956" spans="1:10" ht="33.75" x14ac:dyDescent="0.2">
      <c r="A956" s="1" t="s">
        <v>167</v>
      </c>
      <c r="B956" s="33" t="s">
        <v>77</v>
      </c>
      <c r="C956" s="33" t="s">
        <v>160</v>
      </c>
      <c r="D956" s="33" t="s">
        <v>91</v>
      </c>
      <c r="E956" s="33" t="s">
        <v>653</v>
      </c>
      <c r="F956" s="33" t="s">
        <v>165</v>
      </c>
      <c r="G956" s="33" t="s">
        <v>528</v>
      </c>
      <c r="H956" s="32">
        <v>449200</v>
      </c>
      <c r="I956" s="32">
        <v>1257700</v>
      </c>
      <c r="J956" s="32">
        <v>1257700</v>
      </c>
    </row>
    <row r="957" spans="1:10" x14ac:dyDescent="0.2">
      <c r="A957" s="1" t="s">
        <v>187</v>
      </c>
      <c r="B957" s="33" t="s">
        <v>77</v>
      </c>
      <c r="C957" s="33" t="s">
        <v>160</v>
      </c>
      <c r="D957" s="33" t="s">
        <v>114</v>
      </c>
      <c r="E957" s="33"/>
      <c r="F957" s="33"/>
      <c r="G957" s="33"/>
      <c r="H957" s="24">
        <f>H958+H1001+H1008</f>
        <v>24273674</v>
      </c>
      <c r="I957" s="24">
        <f>I958+I1001+I1008</f>
        <v>22018900</v>
      </c>
      <c r="J957" s="24">
        <f>J958+J1001+J1008</f>
        <v>21778900</v>
      </c>
    </row>
    <row r="958" spans="1:10" ht="22.5" x14ac:dyDescent="0.2">
      <c r="A958" s="1" t="s">
        <v>507</v>
      </c>
      <c r="B958" s="33" t="s">
        <v>77</v>
      </c>
      <c r="C958" s="33" t="s">
        <v>160</v>
      </c>
      <c r="D958" s="33" t="s">
        <v>114</v>
      </c>
      <c r="E958" s="33" t="s">
        <v>309</v>
      </c>
      <c r="F958" s="33"/>
      <c r="G958" s="33"/>
      <c r="H958" s="89">
        <f>H959+H965+H994</f>
        <v>23965674</v>
      </c>
      <c r="I958" s="89">
        <f>I959+I965+I994</f>
        <v>21710900</v>
      </c>
      <c r="J958" s="89">
        <f>J959+J965+J994</f>
        <v>21560900</v>
      </c>
    </row>
    <row r="959" spans="1:10" ht="22.5" x14ac:dyDescent="0.2">
      <c r="A959" s="18" t="s">
        <v>508</v>
      </c>
      <c r="B959" s="33" t="s">
        <v>77</v>
      </c>
      <c r="C959" s="33" t="s">
        <v>160</v>
      </c>
      <c r="D959" s="33" t="s">
        <v>114</v>
      </c>
      <c r="E959" s="33" t="s">
        <v>469</v>
      </c>
      <c r="F959" s="33"/>
      <c r="G959" s="33"/>
      <c r="H959" s="24">
        <f>H960+H962</f>
        <v>162200</v>
      </c>
      <c r="I959" s="24">
        <f t="shared" ref="I959:J959" si="110">I960+I962</f>
        <v>96200</v>
      </c>
      <c r="J959" s="24">
        <f t="shared" si="110"/>
        <v>96200</v>
      </c>
    </row>
    <row r="960" spans="1:10" ht="33.75" x14ac:dyDescent="0.2">
      <c r="A960" s="1" t="s">
        <v>628</v>
      </c>
      <c r="B960" s="33" t="s">
        <v>77</v>
      </c>
      <c r="C960" s="33" t="s">
        <v>160</v>
      </c>
      <c r="D960" s="33" t="s">
        <v>114</v>
      </c>
      <c r="E960" s="36" t="s">
        <v>600</v>
      </c>
      <c r="F960" s="33"/>
      <c r="G960" s="33"/>
      <c r="H960" s="24">
        <f>H961</f>
        <v>96200</v>
      </c>
      <c r="I960" s="24">
        <f>I961</f>
        <v>96200</v>
      </c>
      <c r="J960" s="24">
        <f>J961</f>
        <v>96200</v>
      </c>
    </row>
    <row r="961" spans="1:10" x14ac:dyDescent="0.2">
      <c r="A961" s="1" t="s">
        <v>189</v>
      </c>
      <c r="B961" s="33" t="s">
        <v>77</v>
      </c>
      <c r="C961" s="33" t="s">
        <v>160</v>
      </c>
      <c r="D961" s="33" t="s">
        <v>114</v>
      </c>
      <c r="E961" s="36" t="s">
        <v>600</v>
      </c>
      <c r="F961" s="33" t="s">
        <v>188</v>
      </c>
      <c r="G961" s="33" t="s">
        <v>220</v>
      </c>
      <c r="H961" s="24">
        <v>96200</v>
      </c>
      <c r="I961" s="24">
        <v>96200</v>
      </c>
      <c r="J961" s="24">
        <v>96200</v>
      </c>
    </row>
    <row r="962" spans="1:10" x14ac:dyDescent="0.2">
      <c r="A962" s="1" t="s">
        <v>806</v>
      </c>
      <c r="B962" s="33" t="s">
        <v>77</v>
      </c>
      <c r="C962" s="33" t="s">
        <v>160</v>
      </c>
      <c r="D962" s="33" t="s">
        <v>114</v>
      </c>
      <c r="E962" s="36" t="s">
        <v>803</v>
      </c>
      <c r="F962" s="33"/>
      <c r="G962" s="33"/>
      <c r="H962" s="24">
        <f>H963</f>
        <v>66000</v>
      </c>
      <c r="I962" s="24">
        <f t="shared" ref="I962:J962" si="111">I963</f>
        <v>0</v>
      </c>
      <c r="J962" s="24">
        <f t="shared" si="111"/>
        <v>0</v>
      </c>
    </row>
    <row r="963" spans="1:10" x14ac:dyDescent="0.2">
      <c r="A963" s="81" t="s">
        <v>805</v>
      </c>
      <c r="B963" s="33" t="s">
        <v>77</v>
      </c>
      <c r="C963" s="33" t="s">
        <v>160</v>
      </c>
      <c r="D963" s="33" t="s">
        <v>114</v>
      </c>
      <c r="E963" s="36" t="s">
        <v>804</v>
      </c>
      <c r="F963" s="33"/>
      <c r="G963" s="33"/>
      <c r="H963" s="24">
        <f>H964</f>
        <v>66000</v>
      </c>
      <c r="I963" s="24">
        <f t="shared" ref="I963:J963" si="112">I964</f>
        <v>0</v>
      </c>
      <c r="J963" s="24">
        <f t="shared" si="112"/>
        <v>0</v>
      </c>
    </row>
    <row r="964" spans="1:10" x14ac:dyDescent="0.2">
      <c r="A964" s="1" t="s">
        <v>195</v>
      </c>
      <c r="B964" s="33" t="s">
        <v>77</v>
      </c>
      <c r="C964" s="33" t="s">
        <v>160</v>
      </c>
      <c r="D964" s="33" t="s">
        <v>114</v>
      </c>
      <c r="E964" s="36" t="s">
        <v>804</v>
      </c>
      <c r="F964" s="33" t="s">
        <v>194</v>
      </c>
      <c r="G964" s="33" t="s">
        <v>220</v>
      </c>
      <c r="H964" s="24">
        <v>66000</v>
      </c>
      <c r="I964" s="24">
        <v>0</v>
      </c>
      <c r="J964" s="24">
        <v>0</v>
      </c>
    </row>
    <row r="965" spans="1:10" ht="22.5" x14ac:dyDescent="0.2">
      <c r="A965" s="1" t="s">
        <v>467</v>
      </c>
      <c r="B965" s="33" t="s">
        <v>77</v>
      </c>
      <c r="C965" s="33" t="s">
        <v>160</v>
      </c>
      <c r="D965" s="33" t="s">
        <v>114</v>
      </c>
      <c r="E965" s="33" t="s">
        <v>468</v>
      </c>
      <c r="F965" s="33"/>
      <c r="G965" s="33"/>
      <c r="H965" s="24">
        <f>H985+H973+H978+H966</f>
        <v>23618474</v>
      </c>
      <c r="I965" s="24">
        <f>I985+I973+I978+I966</f>
        <v>21179700</v>
      </c>
      <c r="J965" s="24">
        <f>J985+J973+J978+J966</f>
        <v>21179700</v>
      </c>
    </row>
    <row r="966" spans="1:10" x14ac:dyDescent="0.2">
      <c r="A966" s="50" t="s">
        <v>308</v>
      </c>
      <c r="B966" s="33" t="s">
        <v>77</v>
      </c>
      <c r="C966" s="33" t="s">
        <v>160</v>
      </c>
      <c r="D966" s="33" t="s">
        <v>114</v>
      </c>
      <c r="E966" s="33" t="s">
        <v>428</v>
      </c>
      <c r="F966" s="33"/>
      <c r="G966" s="33"/>
      <c r="H966" s="24">
        <f>SUM(H967:H972)</f>
        <v>6404374</v>
      </c>
      <c r="I966" s="24">
        <f>SUM(I967:I972)</f>
        <v>3965600</v>
      </c>
      <c r="J966" s="24">
        <f>SUM(J967:J972)</f>
        <v>3965600</v>
      </c>
    </row>
    <row r="967" spans="1:10" x14ac:dyDescent="0.2">
      <c r="A967" s="9" t="s">
        <v>446</v>
      </c>
      <c r="B967" s="33" t="s">
        <v>77</v>
      </c>
      <c r="C967" s="33" t="s">
        <v>160</v>
      </c>
      <c r="D967" s="33" t="s">
        <v>114</v>
      </c>
      <c r="E967" s="33" t="s">
        <v>428</v>
      </c>
      <c r="F967" s="33" t="s">
        <v>90</v>
      </c>
      <c r="G967" s="33"/>
      <c r="H967" s="24">
        <v>4691741.5</v>
      </c>
      <c r="I967" s="24">
        <v>2822000</v>
      </c>
      <c r="J967" s="24">
        <v>2822000</v>
      </c>
    </row>
    <row r="968" spans="1:10" ht="22.5" x14ac:dyDescent="0.2">
      <c r="A968" s="9" t="s">
        <v>93</v>
      </c>
      <c r="B968" s="33" t="s">
        <v>77</v>
      </c>
      <c r="C968" s="33" t="s">
        <v>160</v>
      </c>
      <c r="D968" s="33" t="s">
        <v>114</v>
      </c>
      <c r="E968" s="33" t="s">
        <v>428</v>
      </c>
      <c r="F968" s="33" t="s">
        <v>92</v>
      </c>
      <c r="G968" s="33"/>
      <c r="H968" s="24">
        <f>632.5+500</f>
        <v>1132.5</v>
      </c>
      <c r="I968" s="24">
        <v>0</v>
      </c>
      <c r="J968" s="24">
        <v>0</v>
      </c>
    </row>
    <row r="969" spans="1:10" ht="22.5" x14ac:dyDescent="0.2">
      <c r="A969" s="9" t="s">
        <v>448</v>
      </c>
      <c r="B969" s="33" t="s">
        <v>77</v>
      </c>
      <c r="C969" s="33" t="s">
        <v>160</v>
      </c>
      <c r="D969" s="33" t="s">
        <v>114</v>
      </c>
      <c r="E969" s="33" t="s">
        <v>428</v>
      </c>
      <c r="F969" s="33" t="s">
        <v>447</v>
      </c>
      <c r="G969" s="33"/>
      <c r="H969" s="24">
        <v>1420400</v>
      </c>
      <c r="I969" s="24">
        <v>852000</v>
      </c>
      <c r="J969" s="24">
        <v>852000</v>
      </c>
    </row>
    <row r="970" spans="1:10" x14ac:dyDescent="0.2">
      <c r="A970" s="1" t="s">
        <v>457</v>
      </c>
      <c r="B970" s="33" t="s">
        <v>77</v>
      </c>
      <c r="C970" s="33" t="s">
        <v>160</v>
      </c>
      <c r="D970" s="33" t="s">
        <v>114</v>
      </c>
      <c r="E970" s="33" t="s">
        <v>428</v>
      </c>
      <c r="F970" s="33" t="s">
        <v>94</v>
      </c>
      <c r="G970" s="33"/>
      <c r="H970" s="24">
        <v>3900</v>
      </c>
      <c r="I970" s="24">
        <v>0</v>
      </c>
      <c r="J970" s="24">
        <v>0</v>
      </c>
    </row>
    <row r="971" spans="1:10" x14ac:dyDescent="0.2">
      <c r="A971" s="1" t="s">
        <v>97</v>
      </c>
      <c r="B971" s="33" t="s">
        <v>77</v>
      </c>
      <c r="C971" s="33" t="s">
        <v>160</v>
      </c>
      <c r="D971" s="33" t="s">
        <v>114</v>
      </c>
      <c r="E971" s="33" t="s">
        <v>428</v>
      </c>
      <c r="F971" s="33" t="s">
        <v>95</v>
      </c>
      <c r="G971" s="33"/>
      <c r="H971" s="24">
        <v>284400</v>
      </c>
      <c r="I971" s="24">
        <v>288800</v>
      </c>
      <c r="J971" s="24">
        <v>288800</v>
      </c>
    </row>
    <row r="972" spans="1:10" x14ac:dyDescent="0.2">
      <c r="A972" s="1" t="s">
        <v>326</v>
      </c>
      <c r="B972" s="33" t="s">
        <v>77</v>
      </c>
      <c r="C972" s="33" t="s">
        <v>160</v>
      </c>
      <c r="D972" s="33" t="s">
        <v>114</v>
      </c>
      <c r="E972" s="33" t="s">
        <v>428</v>
      </c>
      <c r="F972" s="33" t="s">
        <v>96</v>
      </c>
      <c r="G972" s="33"/>
      <c r="H972" s="24">
        <v>2800</v>
      </c>
      <c r="I972" s="24">
        <v>2800</v>
      </c>
      <c r="J972" s="24">
        <v>2800</v>
      </c>
    </row>
    <row r="973" spans="1:10" x14ac:dyDescent="0.2">
      <c r="A973" s="19" t="s">
        <v>632</v>
      </c>
      <c r="B973" s="33" t="s">
        <v>77</v>
      </c>
      <c r="C973" s="33" t="s">
        <v>160</v>
      </c>
      <c r="D973" s="33" t="s">
        <v>114</v>
      </c>
      <c r="E973" s="36" t="s">
        <v>258</v>
      </c>
      <c r="F973" s="33"/>
      <c r="G973" s="33"/>
      <c r="H973" s="24">
        <f>SUM(H974:H977)</f>
        <v>3071300.0000000005</v>
      </c>
      <c r="I973" s="24">
        <f>SUM(I974:I975)</f>
        <v>3071300</v>
      </c>
      <c r="J973" s="24">
        <f>SUM(J974:J975)</f>
        <v>3071300</v>
      </c>
    </row>
    <row r="974" spans="1:10" x14ac:dyDescent="0.2">
      <c r="A974" s="9" t="s">
        <v>446</v>
      </c>
      <c r="B974" s="33" t="s">
        <v>77</v>
      </c>
      <c r="C974" s="33" t="s">
        <v>160</v>
      </c>
      <c r="D974" s="33" t="s">
        <v>114</v>
      </c>
      <c r="E974" s="36" t="s">
        <v>258</v>
      </c>
      <c r="F974" s="33" t="s">
        <v>90</v>
      </c>
      <c r="G974" s="33" t="s">
        <v>220</v>
      </c>
      <c r="H974" s="32">
        <v>2310232.16</v>
      </c>
      <c r="I974" s="32">
        <v>2358910</v>
      </c>
      <c r="J974" s="32">
        <v>2358910</v>
      </c>
    </row>
    <row r="975" spans="1:10" ht="22.5" x14ac:dyDescent="0.2">
      <c r="A975" s="9" t="s">
        <v>448</v>
      </c>
      <c r="B975" s="33" t="s">
        <v>77</v>
      </c>
      <c r="C975" s="33" t="s">
        <v>160</v>
      </c>
      <c r="D975" s="33" t="s">
        <v>114</v>
      </c>
      <c r="E975" s="36" t="s">
        <v>258</v>
      </c>
      <c r="F975" s="33" t="s">
        <v>447</v>
      </c>
      <c r="G975" s="33" t="s">
        <v>220</v>
      </c>
      <c r="H975" s="32">
        <v>712390</v>
      </c>
      <c r="I975" s="32">
        <v>712390</v>
      </c>
      <c r="J975" s="32">
        <v>712390</v>
      </c>
    </row>
    <row r="976" spans="1:10" x14ac:dyDescent="0.2">
      <c r="A976" s="1" t="s">
        <v>195</v>
      </c>
      <c r="B976" s="33" t="s">
        <v>77</v>
      </c>
      <c r="C976" s="33" t="s">
        <v>160</v>
      </c>
      <c r="D976" s="33" t="s">
        <v>114</v>
      </c>
      <c r="E976" s="36" t="s">
        <v>258</v>
      </c>
      <c r="F976" s="33" t="s">
        <v>194</v>
      </c>
      <c r="G976" s="33" t="s">
        <v>220</v>
      </c>
      <c r="H976" s="32">
        <v>25877.43</v>
      </c>
      <c r="I976" s="32">
        <v>0</v>
      </c>
      <c r="J976" s="32">
        <v>0</v>
      </c>
    </row>
    <row r="977" spans="1:10" x14ac:dyDescent="0.2">
      <c r="A977" s="1" t="s">
        <v>457</v>
      </c>
      <c r="B977" s="33" t="s">
        <v>77</v>
      </c>
      <c r="C977" s="33" t="s">
        <v>160</v>
      </c>
      <c r="D977" s="33" t="s">
        <v>114</v>
      </c>
      <c r="E977" s="36" t="s">
        <v>258</v>
      </c>
      <c r="F977" s="33" t="s">
        <v>94</v>
      </c>
      <c r="G977" s="33" t="s">
        <v>220</v>
      </c>
      <c r="H977" s="24">
        <v>22800.41</v>
      </c>
      <c r="I977" s="24">
        <v>0</v>
      </c>
      <c r="J977" s="24">
        <v>0</v>
      </c>
    </row>
    <row r="978" spans="1:10" x14ac:dyDescent="0.2">
      <c r="A978" s="9" t="s">
        <v>71</v>
      </c>
      <c r="B978" s="33" t="s">
        <v>77</v>
      </c>
      <c r="C978" s="33" t="s">
        <v>160</v>
      </c>
      <c r="D978" s="33" t="s">
        <v>99</v>
      </c>
      <c r="E978" s="36" t="s">
        <v>260</v>
      </c>
      <c r="F978" s="33"/>
      <c r="G978" s="33"/>
      <c r="H978" s="24">
        <f>SUM(H979:H984)</f>
        <v>3817500</v>
      </c>
      <c r="I978" s="24">
        <f>SUM(I979:I984)</f>
        <v>3817500</v>
      </c>
      <c r="J978" s="24">
        <f>SUM(J979:J984)</f>
        <v>3817500</v>
      </c>
    </row>
    <row r="979" spans="1:10" x14ac:dyDescent="0.2">
      <c r="A979" s="9" t="s">
        <v>446</v>
      </c>
      <c r="B979" s="33" t="s">
        <v>77</v>
      </c>
      <c r="C979" s="33" t="s">
        <v>160</v>
      </c>
      <c r="D979" s="33" t="s">
        <v>114</v>
      </c>
      <c r="E979" s="36" t="s">
        <v>260</v>
      </c>
      <c r="F979" s="33" t="s">
        <v>90</v>
      </c>
      <c r="G979" s="33" t="s">
        <v>220</v>
      </c>
      <c r="H979" s="32">
        <v>2517203</v>
      </c>
      <c r="I979" s="32">
        <v>2517203</v>
      </c>
      <c r="J979" s="32">
        <v>2517203</v>
      </c>
    </row>
    <row r="980" spans="1:10" ht="22.5" x14ac:dyDescent="0.2">
      <c r="A980" s="19" t="s">
        <v>93</v>
      </c>
      <c r="B980" s="33" t="s">
        <v>77</v>
      </c>
      <c r="C980" s="33" t="s">
        <v>160</v>
      </c>
      <c r="D980" s="33" t="s">
        <v>114</v>
      </c>
      <c r="E980" s="36" t="s">
        <v>260</v>
      </c>
      <c r="F980" s="33" t="s">
        <v>92</v>
      </c>
      <c r="G980" s="33" t="s">
        <v>220</v>
      </c>
      <c r="H980" s="32">
        <v>1000</v>
      </c>
      <c r="I980" s="32">
        <v>1000</v>
      </c>
      <c r="J980" s="32">
        <v>1000</v>
      </c>
    </row>
    <row r="981" spans="1:10" ht="22.5" x14ac:dyDescent="0.2">
      <c r="A981" s="9" t="s">
        <v>448</v>
      </c>
      <c r="B981" s="33" t="s">
        <v>77</v>
      </c>
      <c r="C981" s="33" t="s">
        <v>160</v>
      </c>
      <c r="D981" s="33" t="s">
        <v>114</v>
      </c>
      <c r="E981" s="36" t="s">
        <v>260</v>
      </c>
      <c r="F981" s="33" t="s">
        <v>447</v>
      </c>
      <c r="G981" s="33" t="s">
        <v>220</v>
      </c>
      <c r="H981" s="32">
        <v>760497</v>
      </c>
      <c r="I981" s="32">
        <v>760497</v>
      </c>
      <c r="J981" s="32">
        <v>760497</v>
      </c>
    </row>
    <row r="982" spans="1:10" x14ac:dyDescent="0.2">
      <c r="A982" s="1" t="s">
        <v>195</v>
      </c>
      <c r="B982" s="33" t="s">
        <v>77</v>
      </c>
      <c r="C982" s="33" t="s">
        <v>160</v>
      </c>
      <c r="D982" s="33" t="s">
        <v>114</v>
      </c>
      <c r="E982" s="36" t="s">
        <v>260</v>
      </c>
      <c r="F982" s="33" t="s">
        <v>194</v>
      </c>
      <c r="G982" s="33" t="s">
        <v>220</v>
      </c>
      <c r="H982" s="24">
        <v>228128.69</v>
      </c>
      <c r="I982" s="24">
        <v>138800</v>
      </c>
      <c r="J982" s="24">
        <v>138800</v>
      </c>
    </row>
    <row r="983" spans="1:10" x14ac:dyDescent="0.2">
      <c r="A983" s="1" t="s">
        <v>457</v>
      </c>
      <c r="B983" s="33" t="s">
        <v>77</v>
      </c>
      <c r="C983" s="33" t="s">
        <v>160</v>
      </c>
      <c r="D983" s="33" t="s">
        <v>114</v>
      </c>
      <c r="E983" s="36" t="s">
        <v>260</v>
      </c>
      <c r="F983" s="33" t="s">
        <v>94</v>
      </c>
      <c r="G983" s="33" t="s">
        <v>220</v>
      </c>
      <c r="H983" s="24">
        <v>192797.17</v>
      </c>
      <c r="I983" s="24">
        <v>281900</v>
      </c>
      <c r="J983" s="24">
        <v>281900</v>
      </c>
    </row>
    <row r="984" spans="1:10" x14ac:dyDescent="0.2">
      <c r="A984" s="72" t="s">
        <v>478</v>
      </c>
      <c r="B984" s="33" t="s">
        <v>77</v>
      </c>
      <c r="C984" s="33" t="s">
        <v>160</v>
      </c>
      <c r="D984" s="33" t="s">
        <v>114</v>
      </c>
      <c r="E984" s="36" t="s">
        <v>260</v>
      </c>
      <c r="F984" s="33" t="s">
        <v>477</v>
      </c>
      <c r="G984" s="33" t="s">
        <v>220</v>
      </c>
      <c r="H984" s="24">
        <v>117874.14</v>
      </c>
      <c r="I984" s="24">
        <v>118100</v>
      </c>
      <c r="J984" s="24">
        <v>118100</v>
      </c>
    </row>
    <row r="985" spans="1:10" ht="22.5" x14ac:dyDescent="0.2">
      <c r="A985" s="18" t="s">
        <v>631</v>
      </c>
      <c r="B985" s="33" t="s">
        <v>77</v>
      </c>
      <c r="C985" s="33" t="s">
        <v>160</v>
      </c>
      <c r="D985" s="33" t="s">
        <v>114</v>
      </c>
      <c r="E985" s="33" t="s">
        <v>597</v>
      </c>
      <c r="F985" s="33"/>
      <c r="G985" s="33"/>
      <c r="H985" s="24">
        <f>SUM(H986:H993)</f>
        <v>10325300</v>
      </c>
      <c r="I985" s="24">
        <f>SUM(I986:I992)</f>
        <v>10325300</v>
      </c>
      <c r="J985" s="24">
        <f>SUM(J986:J992)</f>
        <v>10325300</v>
      </c>
    </row>
    <row r="986" spans="1:10" x14ac:dyDescent="0.2">
      <c r="A986" s="9" t="s">
        <v>446</v>
      </c>
      <c r="B986" s="33" t="s">
        <v>77</v>
      </c>
      <c r="C986" s="33" t="s">
        <v>160</v>
      </c>
      <c r="D986" s="33" t="s">
        <v>114</v>
      </c>
      <c r="E986" s="33" t="s">
        <v>597</v>
      </c>
      <c r="F986" s="33" t="s">
        <v>90</v>
      </c>
      <c r="G986" s="33" t="s">
        <v>220</v>
      </c>
      <c r="H986" s="32">
        <v>6813900</v>
      </c>
      <c r="I986" s="32">
        <v>6813900</v>
      </c>
      <c r="J986" s="32">
        <v>6813900</v>
      </c>
    </row>
    <row r="987" spans="1:10" ht="22.5" x14ac:dyDescent="0.2">
      <c r="A987" s="19" t="s">
        <v>93</v>
      </c>
      <c r="B987" s="33" t="s">
        <v>77</v>
      </c>
      <c r="C987" s="33" t="s">
        <v>160</v>
      </c>
      <c r="D987" s="33" t="s">
        <v>114</v>
      </c>
      <c r="E987" s="33" t="s">
        <v>597</v>
      </c>
      <c r="F987" s="33" t="s">
        <v>92</v>
      </c>
      <c r="G987" s="33" t="s">
        <v>220</v>
      </c>
      <c r="H987" s="32">
        <v>1000</v>
      </c>
      <c r="I987" s="32">
        <v>1000</v>
      </c>
      <c r="J987" s="32">
        <v>1000</v>
      </c>
    </row>
    <row r="988" spans="1:10" ht="22.5" x14ac:dyDescent="0.2">
      <c r="A988" s="9" t="s">
        <v>448</v>
      </c>
      <c r="B988" s="33" t="s">
        <v>77</v>
      </c>
      <c r="C988" s="33" t="s">
        <v>160</v>
      </c>
      <c r="D988" s="33" t="s">
        <v>114</v>
      </c>
      <c r="E988" s="33" t="s">
        <v>597</v>
      </c>
      <c r="F988" s="33" t="s">
        <v>447</v>
      </c>
      <c r="G988" s="33" t="s">
        <v>220</v>
      </c>
      <c r="H988" s="32">
        <v>2058100</v>
      </c>
      <c r="I988" s="32">
        <v>2058100</v>
      </c>
      <c r="J988" s="32">
        <v>2058100</v>
      </c>
    </row>
    <row r="989" spans="1:10" x14ac:dyDescent="0.2">
      <c r="A989" s="1" t="s">
        <v>195</v>
      </c>
      <c r="B989" s="33" t="s">
        <v>77</v>
      </c>
      <c r="C989" s="33" t="s">
        <v>160</v>
      </c>
      <c r="D989" s="33" t="s">
        <v>114</v>
      </c>
      <c r="E989" s="33" t="s">
        <v>597</v>
      </c>
      <c r="F989" s="33" t="s">
        <v>194</v>
      </c>
      <c r="G989" s="33" t="s">
        <v>220</v>
      </c>
      <c r="H989" s="32">
        <v>415064.97</v>
      </c>
      <c r="I989" s="32">
        <v>415000</v>
      </c>
      <c r="J989" s="32">
        <v>415000</v>
      </c>
    </row>
    <row r="990" spans="1:10" x14ac:dyDescent="0.2">
      <c r="A990" s="1" t="s">
        <v>457</v>
      </c>
      <c r="B990" s="33" t="s">
        <v>77</v>
      </c>
      <c r="C990" s="33" t="s">
        <v>160</v>
      </c>
      <c r="D990" s="33" t="s">
        <v>114</v>
      </c>
      <c r="E990" s="33" t="s">
        <v>597</v>
      </c>
      <c r="F990" s="33" t="s">
        <v>94</v>
      </c>
      <c r="G990" s="33" t="s">
        <v>220</v>
      </c>
      <c r="H990" s="32">
        <v>765352.89</v>
      </c>
      <c r="I990" s="32">
        <v>658300</v>
      </c>
      <c r="J990" s="32">
        <v>658300</v>
      </c>
    </row>
    <row r="991" spans="1:10" x14ac:dyDescent="0.2">
      <c r="A991" s="72" t="s">
        <v>478</v>
      </c>
      <c r="B991" s="33" t="s">
        <v>77</v>
      </c>
      <c r="C991" s="33" t="s">
        <v>160</v>
      </c>
      <c r="D991" s="33" t="s">
        <v>114</v>
      </c>
      <c r="E991" s="33" t="s">
        <v>597</v>
      </c>
      <c r="F991" s="33" t="s">
        <v>477</v>
      </c>
      <c r="G991" s="33" t="s">
        <v>220</v>
      </c>
      <c r="H991" s="32">
        <v>261125.12</v>
      </c>
      <c r="I991" s="32">
        <v>369000</v>
      </c>
      <c r="J991" s="32">
        <v>369000</v>
      </c>
    </row>
    <row r="992" spans="1:10" x14ac:dyDescent="0.2">
      <c r="A992" s="1" t="s">
        <v>97</v>
      </c>
      <c r="B992" s="33" t="s">
        <v>77</v>
      </c>
      <c r="C992" s="33" t="s">
        <v>160</v>
      </c>
      <c r="D992" s="33" t="s">
        <v>114</v>
      </c>
      <c r="E992" s="33" t="s">
        <v>597</v>
      </c>
      <c r="F992" s="33" t="s">
        <v>95</v>
      </c>
      <c r="G992" s="33"/>
      <c r="H992" s="24">
        <v>10000</v>
      </c>
      <c r="I992" s="24">
        <v>10000</v>
      </c>
      <c r="J992" s="24">
        <v>10000</v>
      </c>
    </row>
    <row r="993" spans="1:10" x14ac:dyDescent="0.2">
      <c r="A993" s="1" t="s">
        <v>97</v>
      </c>
      <c r="B993" s="33" t="s">
        <v>77</v>
      </c>
      <c r="C993" s="33" t="s">
        <v>160</v>
      </c>
      <c r="D993" s="33" t="s">
        <v>114</v>
      </c>
      <c r="E993" s="33" t="s">
        <v>597</v>
      </c>
      <c r="F993" s="33" t="s">
        <v>691</v>
      </c>
      <c r="G993" s="33" t="s">
        <v>220</v>
      </c>
      <c r="H993" s="24">
        <v>757.02</v>
      </c>
      <c r="I993" s="24">
        <v>0</v>
      </c>
      <c r="J993" s="24">
        <v>0</v>
      </c>
    </row>
    <row r="994" spans="1:10" ht="22.5" x14ac:dyDescent="0.2">
      <c r="A994" s="1" t="s">
        <v>463</v>
      </c>
      <c r="B994" s="33" t="s">
        <v>77</v>
      </c>
      <c r="C994" s="33" t="s">
        <v>160</v>
      </c>
      <c r="D994" s="33" t="s">
        <v>114</v>
      </c>
      <c r="E994" s="33" t="s">
        <v>464</v>
      </c>
      <c r="F994" s="33"/>
      <c r="G994" s="33"/>
      <c r="H994" s="24">
        <f>H999+H995+H998</f>
        <v>185000</v>
      </c>
      <c r="I994" s="24">
        <f>I999+I995+I997</f>
        <v>435000</v>
      </c>
      <c r="J994" s="24">
        <f>J999+J995+J997</f>
        <v>285000</v>
      </c>
    </row>
    <row r="995" spans="1:10" ht="22.5" x14ac:dyDescent="0.2">
      <c r="A995" s="18" t="s">
        <v>633</v>
      </c>
      <c r="B995" s="33" t="s">
        <v>77</v>
      </c>
      <c r="C995" s="33" t="s">
        <v>160</v>
      </c>
      <c r="D995" s="33" t="s">
        <v>114</v>
      </c>
      <c r="E995" s="33" t="s">
        <v>259</v>
      </c>
      <c r="F995" s="33"/>
      <c r="G995" s="33"/>
      <c r="H995" s="24">
        <f>H996</f>
        <v>0</v>
      </c>
      <c r="I995" s="24">
        <f>I996</f>
        <v>150000</v>
      </c>
      <c r="J995" s="24">
        <f>J996</f>
        <v>100000</v>
      </c>
    </row>
    <row r="996" spans="1:10" x14ac:dyDescent="0.2">
      <c r="A996" s="18" t="s">
        <v>168</v>
      </c>
      <c r="B996" s="33" t="s">
        <v>77</v>
      </c>
      <c r="C996" s="33" t="s">
        <v>160</v>
      </c>
      <c r="D996" s="33" t="s">
        <v>114</v>
      </c>
      <c r="E996" s="33" t="s">
        <v>259</v>
      </c>
      <c r="F996" s="33" t="s">
        <v>166</v>
      </c>
      <c r="G996" s="33" t="s">
        <v>220</v>
      </c>
      <c r="H996" s="24">
        <v>0</v>
      </c>
      <c r="I996" s="24">
        <v>150000</v>
      </c>
      <c r="J996" s="24">
        <v>100000</v>
      </c>
    </row>
    <row r="997" spans="1:10" ht="22.5" x14ac:dyDescent="0.2">
      <c r="A997" s="18" t="s">
        <v>598</v>
      </c>
      <c r="B997" s="33" t="s">
        <v>77</v>
      </c>
      <c r="C997" s="33" t="s">
        <v>160</v>
      </c>
      <c r="D997" s="33" t="s">
        <v>114</v>
      </c>
      <c r="E997" s="33" t="s">
        <v>599</v>
      </c>
      <c r="F997" s="33"/>
      <c r="G997" s="33"/>
      <c r="H997" s="24">
        <f>H998</f>
        <v>0</v>
      </c>
      <c r="I997" s="24">
        <f>I998</f>
        <v>100000</v>
      </c>
      <c r="J997" s="24">
        <f>J998</f>
        <v>0</v>
      </c>
    </row>
    <row r="998" spans="1:10" x14ac:dyDescent="0.2">
      <c r="A998" s="18" t="s">
        <v>168</v>
      </c>
      <c r="B998" s="33" t="s">
        <v>77</v>
      </c>
      <c r="C998" s="33" t="s">
        <v>160</v>
      </c>
      <c r="D998" s="33" t="s">
        <v>114</v>
      </c>
      <c r="E998" s="33" t="s">
        <v>599</v>
      </c>
      <c r="F998" s="33" t="s">
        <v>166</v>
      </c>
      <c r="G998" s="33" t="s">
        <v>220</v>
      </c>
      <c r="H998" s="24">
        <v>0</v>
      </c>
      <c r="I998" s="24">
        <v>100000</v>
      </c>
      <c r="J998" s="24">
        <v>0</v>
      </c>
    </row>
    <row r="999" spans="1:10" x14ac:dyDescent="0.2">
      <c r="A999" s="18" t="s">
        <v>325</v>
      </c>
      <c r="B999" s="33" t="s">
        <v>77</v>
      </c>
      <c r="C999" s="33" t="s">
        <v>160</v>
      </c>
      <c r="D999" s="33" t="s">
        <v>114</v>
      </c>
      <c r="E999" s="33" t="s">
        <v>429</v>
      </c>
      <c r="F999" s="33"/>
      <c r="G999" s="33"/>
      <c r="H999" s="24">
        <f>H1000</f>
        <v>185000</v>
      </c>
      <c r="I999" s="24">
        <f>I1000</f>
        <v>185000</v>
      </c>
      <c r="J999" s="24">
        <f>J1000</f>
        <v>185000</v>
      </c>
    </row>
    <row r="1000" spans="1:10" x14ac:dyDescent="0.2">
      <c r="A1000" s="18" t="s">
        <v>168</v>
      </c>
      <c r="B1000" s="33" t="s">
        <v>77</v>
      </c>
      <c r="C1000" s="33" t="s">
        <v>160</v>
      </c>
      <c r="D1000" s="33" t="s">
        <v>114</v>
      </c>
      <c r="E1000" s="33" t="s">
        <v>429</v>
      </c>
      <c r="F1000" s="33" t="s">
        <v>166</v>
      </c>
      <c r="G1000" s="33"/>
      <c r="H1000" s="24">
        <v>185000</v>
      </c>
      <c r="I1000" s="24">
        <v>185000</v>
      </c>
      <c r="J1000" s="24">
        <v>185000</v>
      </c>
    </row>
    <row r="1001" spans="1:10" x14ac:dyDescent="0.2">
      <c r="A1001" s="1" t="s">
        <v>506</v>
      </c>
      <c r="B1001" s="33" t="s">
        <v>77</v>
      </c>
      <c r="C1001" s="33" t="s">
        <v>160</v>
      </c>
      <c r="D1001" s="33" t="s">
        <v>114</v>
      </c>
      <c r="E1001" s="33" t="s">
        <v>310</v>
      </c>
      <c r="F1001" s="33"/>
      <c r="G1001" s="33"/>
      <c r="H1001" s="24">
        <f>H1002+H1005</f>
        <v>90000</v>
      </c>
      <c r="I1001" s="24">
        <f>I1002+I1005</f>
        <v>90000</v>
      </c>
      <c r="J1001" s="24">
        <f>J1002+J1005</f>
        <v>0</v>
      </c>
    </row>
    <row r="1002" spans="1:10" x14ac:dyDescent="0.2">
      <c r="A1002" s="1" t="s">
        <v>278</v>
      </c>
      <c r="B1002" s="33" t="s">
        <v>77</v>
      </c>
      <c r="C1002" s="33" t="s">
        <v>160</v>
      </c>
      <c r="D1002" s="33" t="s">
        <v>114</v>
      </c>
      <c r="E1002" s="33" t="s">
        <v>311</v>
      </c>
      <c r="F1002" s="33"/>
      <c r="G1002" s="33"/>
      <c r="H1002" s="24">
        <f t="shared" ref="H1002:J1003" si="113">H1003</f>
        <v>70000</v>
      </c>
      <c r="I1002" s="24">
        <f t="shared" si="113"/>
        <v>70000</v>
      </c>
      <c r="J1002" s="24">
        <f t="shared" si="113"/>
        <v>0</v>
      </c>
    </row>
    <row r="1003" spans="1:10" ht="22.5" x14ac:dyDescent="0.2">
      <c r="A1003" s="1" t="s">
        <v>644</v>
      </c>
      <c r="B1003" s="33" t="s">
        <v>77</v>
      </c>
      <c r="C1003" s="33" t="s">
        <v>160</v>
      </c>
      <c r="D1003" s="33" t="s">
        <v>114</v>
      </c>
      <c r="E1003" s="33" t="s">
        <v>430</v>
      </c>
      <c r="F1003" s="33"/>
      <c r="G1003" s="33"/>
      <c r="H1003" s="24">
        <f t="shared" si="113"/>
        <v>70000</v>
      </c>
      <c r="I1003" s="24">
        <f t="shared" si="113"/>
        <v>70000</v>
      </c>
      <c r="J1003" s="24">
        <f t="shared" si="113"/>
        <v>0</v>
      </c>
    </row>
    <row r="1004" spans="1:10" x14ac:dyDescent="0.2">
      <c r="A1004" s="18" t="s">
        <v>168</v>
      </c>
      <c r="B1004" s="33" t="s">
        <v>77</v>
      </c>
      <c r="C1004" s="33" t="s">
        <v>160</v>
      </c>
      <c r="D1004" s="33" t="s">
        <v>114</v>
      </c>
      <c r="E1004" s="33" t="s">
        <v>430</v>
      </c>
      <c r="F1004" s="33" t="s">
        <v>166</v>
      </c>
      <c r="G1004" s="33"/>
      <c r="H1004" s="24">
        <v>70000</v>
      </c>
      <c r="I1004" s="24">
        <v>70000</v>
      </c>
      <c r="J1004" s="24">
        <v>0</v>
      </c>
    </row>
    <row r="1005" spans="1:10" x14ac:dyDescent="0.2">
      <c r="A1005" s="1" t="s">
        <v>279</v>
      </c>
      <c r="B1005" s="33" t="s">
        <v>77</v>
      </c>
      <c r="C1005" s="33" t="s">
        <v>160</v>
      </c>
      <c r="D1005" s="33" t="s">
        <v>114</v>
      </c>
      <c r="E1005" s="33" t="s">
        <v>320</v>
      </c>
      <c r="F1005" s="33"/>
      <c r="G1005" s="33"/>
      <c r="H1005" s="24">
        <f t="shared" ref="H1005:J1006" si="114">H1006</f>
        <v>20000</v>
      </c>
      <c r="I1005" s="24">
        <f t="shared" si="114"/>
        <v>20000</v>
      </c>
      <c r="J1005" s="24">
        <f t="shared" si="114"/>
        <v>0</v>
      </c>
    </row>
    <row r="1006" spans="1:10" ht="22.5" x14ac:dyDescent="0.2">
      <c r="A1006" s="1" t="s">
        <v>645</v>
      </c>
      <c r="B1006" s="33" t="s">
        <v>77</v>
      </c>
      <c r="C1006" s="33" t="s">
        <v>160</v>
      </c>
      <c r="D1006" s="33" t="s">
        <v>114</v>
      </c>
      <c r="E1006" s="33" t="s">
        <v>431</v>
      </c>
      <c r="F1006" s="33"/>
      <c r="G1006" s="33"/>
      <c r="H1006" s="24">
        <f t="shared" si="114"/>
        <v>20000</v>
      </c>
      <c r="I1006" s="24">
        <f t="shared" si="114"/>
        <v>20000</v>
      </c>
      <c r="J1006" s="24">
        <f t="shared" si="114"/>
        <v>0</v>
      </c>
    </row>
    <row r="1007" spans="1:10" x14ac:dyDescent="0.2">
      <c r="A1007" s="18" t="s">
        <v>168</v>
      </c>
      <c r="B1007" s="33" t="s">
        <v>77</v>
      </c>
      <c r="C1007" s="33" t="s">
        <v>160</v>
      </c>
      <c r="D1007" s="33" t="s">
        <v>114</v>
      </c>
      <c r="E1007" s="33" t="s">
        <v>431</v>
      </c>
      <c r="F1007" s="33" t="s">
        <v>166</v>
      </c>
      <c r="G1007" s="33"/>
      <c r="H1007" s="24">
        <v>20000</v>
      </c>
      <c r="I1007" s="24">
        <v>20000</v>
      </c>
      <c r="J1007" s="24">
        <v>0</v>
      </c>
    </row>
    <row r="1008" spans="1:10" ht="22.5" x14ac:dyDescent="0.2">
      <c r="A1008" s="1" t="s">
        <v>637</v>
      </c>
      <c r="B1008" s="33" t="s">
        <v>77</v>
      </c>
      <c r="C1008" s="33" t="s">
        <v>160</v>
      </c>
      <c r="D1008" s="33" t="s">
        <v>114</v>
      </c>
      <c r="E1008" s="33" t="s">
        <v>312</v>
      </c>
      <c r="F1008" s="33"/>
      <c r="G1008" s="33"/>
      <c r="H1008" s="24">
        <f t="shared" ref="H1008:J1009" si="115">H1009</f>
        <v>218000</v>
      </c>
      <c r="I1008" s="24">
        <f t="shared" si="115"/>
        <v>218000</v>
      </c>
      <c r="J1008" s="24">
        <f t="shared" si="115"/>
        <v>218000</v>
      </c>
    </row>
    <row r="1009" spans="1:10" x14ac:dyDescent="0.2">
      <c r="A1009" s="1" t="s">
        <v>325</v>
      </c>
      <c r="B1009" s="33" t="s">
        <v>77</v>
      </c>
      <c r="C1009" s="33" t="s">
        <v>160</v>
      </c>
      <c r="D1009" s="33" t="s">
        <v>114</v>
      </c>
      <c r="E1009" s="33" t="s">
        <v>432</v>
      </c>
      <c r="F1009" s="33"/>
      <c r="G1009" s="33"/>
      <c r="H1009" s="24">
        <f t="shared" si="115"/>
        <v>218000</v>
      </c>
      <c r="I1009" s="24">
        <f t="shared" si="115"/>
        <v>218000</v>
      </c>
      <c r="J1009" s="24">
        <f t="shared" si="115"/>
        <v>218000</v>
      </c>
    </row>
    <row r="1010" spans="1:10" x14ac:dyDescent="0.2">
      <c r="A1010" s="18" t="s">
        <v>168</v>
      </c>
      <c r="B1010" s="33" t="s">
        <v>77</v>
      </c>
      <c r="C1010" s="33" t="s">
        <v>160</v>
      </c>
      <c r="D1010" s="33" t="s">
        <v>114</v>
      </c>
      <c r="E1010" s="33" t="s">
        <v>432</v>
      </c>
      <c r="F1010" s="33" t="s">
        <v>166</v>
      </c>
      <c r="G1010" s="33"/>
      <c r="H1010" s="24">
        <v>218000</v>
      </c>
      <c r="I1010" s="24">
        <v>218000</v>
      </c>
      <c r="J1010" s="24">
        <v>218000</v>
      </c>
    </row>
    <row r="1011" spans="1:10" x14ac:dyDescent="0.2">
      <c r="A1011" s="1" t="s">
        <v>548</v>
      </c>
      <c r="B1011" s="33" t="s">
        <v>78</v>
      </c>
      <c r="C1011" s="1"/>
      <c r="D1011" s="1"/>
      <c r="E1011" s="1"/>
      <c r="F1011" s="1"/>
      <c r="G1011" s="1"/>
      <c r="H1011" s="24">
        <f>H1012+H1040+H1045+H1050+H1070+H1077</f>
        <v>128246310.18000001</v>
      </c>
      <c r="I1011" s="24">
        <f>I1012+I1040+I1045+I1050+I1070+I1077</f>
        <v>110326258.03</v>
      </c>
      <c r="J1011" s="24">
        <f>J1012+J1040+J1045+J1050+J1070+J1077</f>
        <v>109966058.03</v>
      </c>
    </row>
    <row r="1012" spans="1:10" x14ac:dyDescent="0.2">
      <c r="A1012" s="1" t="s">
        <v>87</v>
      </c>
      <c r="B1012" s="33" t="s">
        <v>78</v>
      </c>
      <c r="C1012" s="33" t="s">
        <v>85</v>
      </c>
      <c r="D1012" s="33" t="s">
        <v>86</v>
      </c>
      <c r="E1012" s="33"/>
      <c r="F1012" s="1"/>
      <c r="G1012" s="1"/>
      <c r="H1012" s="24">
        <f>H1013+H1022+H1028</f>
        <v>34607629.82</v>
      </c>
      <c r="I1012" s="24">
        <f>I1013+I1022+I1028</f>
        <v>38411958.030000001</v>
      </c>
      <c r="J1012" s="24">
        <f>J1013+J1022+J1028</f>
        <v>38011958.030000001</v>
      </c>
    </row>
    <row r="1013" spans="1:10" ht="22.5" x14ac:dyDescent="0.2">
      <c r="A1013" s="1" t="s">
        <v>470</v>
      </c>
      <c r="B1013" s="33" t="s">
        <v>78</v>
      </c>
      <c r="C1013" s="33" t="s">
        <v>85</v>
      </c>
      <c r="D1013" s="33" t="s">
        <v>114</v>
      </c>
      <c r="E1013" s="33"/>
      <c r="F1013" s="33"/>
      <c r="G1013" s="33"/>
      <c r="H1013" s="24">
        <f t="shared" ref="H1013:J1014" si="116">H1014</f>
        <v>22940370.859999999</v>
      </c>
      <c r="I1013" s="24">
        <f t="shared" si="116"/>
        <v>19417358.030000001</v>
      </c>
      <c r="J1013" s="24">
        <f t="shared" si="116"/>
        <v>19417358.030000001</v>
      </c>
    </row>
    <row r="1014" spans="1:10" x14ac:dyDescent="0.2">
      <c r="A1014" s="18" t="s">
        <v>3</v>
      </c>
      <c r="B1014" s="33" t="s">
        <v>78</v>
      </c>
      <c r="C1014" s="33" t="s">
        <v>85</v>
      </c>
      <c r="D1014" s="33" t="s">
        <v>114</v>
      </c>
      <c r="E1014" s="33" t="s">
        <v>0</v>
      </c>
      <c r="F1014" s="33"/>
      <c r="G1014" s="33"/>
      <c r="H1014" s="24">
        <f t="shared" si="116"/>
        <v>22940370.859999999</v>
      </c>
      <c r="I1014" s="24">
        <f t="shared" si="116"/>
        <v>19417358.030000001</v>
      </c>
      <c r="J1014" s="24">
        <f t="shared" si="116"/>
        <v>19417358.030000001</v>
      </c>
    </row>
    <row r="1015" spans="1:10" x14ac:dyDescent="0.2">
      <c r="A1015" s="18" t="s">
        <v>308</v>
      </c>
      <c r="B1015" s="33" t="s">
        <v>78</v>
      </c>
      <c r="C1015" s="33" t="s">
        <v>85</v>
      </c>
      <c r="D1015" s="33" t="s">
        <v>114</v>
      </c>
      <c r="E1015" s="33" t="s">
        <v>436</v>
      </c>
      <c r="F1015" s="33"/>
      <c r="G1015" s="33"/>
      <c r="H1015" s="24">
        <f>SUM(H1016:H1021)</f>
        <v>22940370.859999999</v>
      </c>
      <c r="I1015" s="24">
        <f t="shared" ref="I1015:J1015" si="117">SUM(I1016:I1021)</f>
        <v>19417358.030000001</v>
      </c>
      <c r="J1015" s="24">
        <f t="shared" si="117"/>
        <v>19417358.030000001</v>
      </c>
    </row>
    <row r="1016" spans="1:10" x14ac:dyDescent="0.2">
      <c r="A1016" s="9" t="s">
        <v>446</v>
      </c>
      <c r="B1016" s="33" t="s">
        <v>78</v>
      </c>
      <c r="C1016" s="33" t="s">
        <v>85</v>
      </c>
      <c r="D1016" s="33" t="s">
        <v>114</v>
      </c>
      <c r="E1016" s="33" t="s">
        <v>436</v>
      </c>
      <c r="F1016" s="33" t="s">
        <v>90</v>
      </c>
      <c r="G1016" s="33"/>
      <c r="H1016" s="24">
        <v>14388108.41</v>
      </c>
      <c r="I1016" s="24">
        <v>11679209</v>
      </c>
      <c r="J1016" s="24">
        <v>11679209</v>
      </c>
    </row>
    <row r="1017" spans="1:10" ht="22.5" x14ac:dyDescent="0.2">
      <c r="A1017" s="9" t="s">
        <v>448</v>
      </c>
      <c r="B1017" s="33" t="s">
        <v>78</v>
      </c>
      <c r="C1017" s="33" t="s">
        <v>85</v>
      </c>
      <c r="D1017" s="33" t="s">
        <v>114</v>
      </c>
      <c r="E1017" s="33" t="s">
        <v>436</v>
      </c>
      <c r="F1017" s="33" t="s">
        <v>447</v>
      </c>
      <c r="G1017" s="33"/>
      <c r="H1017" s="24">
        <v>4341234.53</v>
      </c>
      <c r="I1017" s="24">
        <v>3527121.11</v>
      </c>
      <c r="J1017" s="24">
        <v>3527121.11</v>
      </c>
    </row>
    <row r="1018" spans="1:10" x14ac:dyDescent="0.2">
      <c r="A1018" s="1" t="s">
        <v>195</v>
      </c>
      <c r="B1018" s="33" t="s">
        <v>78</v>
      </c>
      <c r="C1018" s="33" t="s">
        <v>85</v>
      </c>
      <c r="D1018" s="33" t="s">
        <v>114</v>
      </c>
      <c r="E1018" s="33" t="s">
        <v>436</v>
      </c>
      <c r="F1018" s="33" t="s">
        <v>194</v>
      </c>
      <c r="G1018" s="33"/>
      <c r="H1018" s="24">
        <v>3061567.92</v>
      </c>
      <c r="I1018" s="24">
        <v>3061567.92</v>
      </c>
      <c r="J1018" s="24">
        <v>3061567.92</v>
      </c>
    </row>
    <row r="1019" spans="1:10" x14ac:dyDescent="0.2">
      <c r="A1019" s="1" t="s">
        <v>457</v>
      </c>
      <c r="B1019" s="33" t="s">
        <v>78</v>
      </c>
      <c r="C1019" s="33" t="s">
        <v>85</v>
      </c>
      <c r="D1019" s="33" t="s">
        <v>114</v>
      </c>
      <c r="E1019" s="33" t="s">
        <v>436</v>
      </c>
      <c r="F1019" s="33" t="s">
        <v>94</v>
      </c>
      <c r="G1019" s="33"/>
      <c r="H1019" s="24">
        <v>1146460</v>
      </c>
      <c r="I1019" s="24">
        <v>1146460</v>
      </c>
      <c r="J1019" s="24">
        <v>1146460</v>
      </c>
    </row>
    <row r="1020" spans="1:10" x14ac:dyDescent="0.2">
      <c r="A1020" s="1" t="s">
        <v>326</v>
      </c>
      <c r="B1020" s="33" t="s">
        <v>78</v>
      </c>
      <c r="C1020" s="33" t="s">
        <v>85</v>
      </c>
      <c r="D1020" s="33" t="s">
        <v>114</v>
      </c>
      <c r="E1020" s="33" t="s">
        <v>436</v>
      </c>
      <c r="F1020" s="33" t="s">
        <v>96</v>
      </c>
      <c r="G1020" s="33"/>
      <c r="H1020" s="24">
        <v>2941.05</v>
      </c>
      <c r="I1020" s="24">
        <v>3000</v>
      </c>
      <c r="J1020" s="24">
        <v>3000</v>
      </c>
    </row>
    <row r="1021" spans="1:10" x14ac:dyDescent="0.2">
      <c r="A1021" s="6" t="s">
        <v>694</v>
      </c>
      <c r="B1021" s="33" t="s">
        <v>78</v>
      </c>
      <c r="C1021" s="33" t="s">
        <v>85</v>
      </c>
      <c r="D1021" s="33" t="s">
        <v>114</v>
      </c>
      <c r="E1021" s="33" t="s">
        <v>436</v>
      </c>
      <c r="F1021" s="33" t="s">
        <v>691</v>
      </c>
      <c r="G1021" s="33"/>
      <c r="H1021" s="24">
        <v>58.95</v>
      </c>
      <c r="I1021" s="24">
        <v>0</v>
      </c>
      <c r="J1021" s="24">
        <v>0</v>
      </c>
    </row>
    <row r="1022" spans="1:10" x14ac:dyDescent="0.2">
      <c r="A1022" s="1" t="s">
        <v>100</v>
      </c>
      <c r="B1022" s="33" t="s">
        <v>78</v>
      </c>
      <c r="C1022" s="33" t="s">
        <v>85</v>
      </c>
      <c r="D1022" s="33" t="s">
        <v>116</v>
      </c>
      <c r="E1022" s="33"/>
      <c r="F1022" s="33"/>
      <c r="G1022" s="33"/>
      <c r="H1022" s="24">
        <f>H1023</f>
        <v>5865554.0099999998</v>
      </c>
      <c r="I1022" s="24">
        <f>I1023</f>
        <v>17700000</v>
      </c>
      <c r="J1022" s="24">
        <f>J1023</f>
        <v>17300000</v>
      </c>
    </row>
    <row r="1023" spans="1:10" x14ac:dyDescent="0.2">
      <c r="A1023" s="2" t="s">
        <v>459</v>
      </c>
      <c r="B1023" s="33" t="s">
        <v>78</v>
      </c>
      <c r="C1023" s="33" t="s">
        <v>85</v>
      </c>
      <c r="D1023" s="33" t="s">
        <v>116</v>
      </c>
      <c r="E1023" s="33" t="s">
        <v>280</v>
      </c>
      <c r="F1023" s="33"/>
      <c r="G1023" s="33"/>
      <c r="H1023" s="24">
        <f>H1024+H1026</f>
        <v>5865554.0099999998</v>
      </c>
      <c r="I1023" s="24">
        <f>I1026+I1025</f>
        <v>17700000</v>
      </c>
      <c r="J1023" s="24">
        <f>J1026+J1025</f>
        <v>17300000</v>
      </c>
    </row>
    <row r="1024" spans="1:10" x14ac:dyDescent="0.2">
      <c r="A1024" s="21" t="s">
        <v>296</v>
      </c>
      <c r="B1024" s="33" t="s">
        <v>78</v>
      </c>
      <c r="C1024" s="33" t="s">
        <v>85</v>
      </c>
      <c r="D1024" s="33" t="s">
        <v>116</v>
      </c>
      <c r="E1024" s="33" t="s">
        <v>340</v>
      </c>
      <c r="F1024" s="33"/>
      <c r="G1024" s="33"/>
      <c r="H1024" s="24">
        <f>H1025</f>
        <v>2767554.01</v>
      </c>
      <c r="I1024" s="24">
        <f>I1025</f>
        <v>17700000</v>
      </c>
      <c r="J1024" s="24">
        <f>J1025</f>
        <v>17300000</v>
      </c>
    </row>
    <row r="1025" spans="1:31" x14ac:dyDescent="0.2">
      <c r="A1025" s="1" t="s">
        <v>297</v>
      </c>
      <c r="B1025" s="33" t="s">
        <v>78</v>
      </c>
      <c r="C1025" s="33" t="s">
        <v>85</v>
      </c>
      <c r="D1025" s="33" t="s">
        <v>116</v>
      </c>
      <c r="E1025" s="33" t="s">
        <v>340</v>
      </c>
      <c r="F1025" s="33" t="s">
        <v>295</v>
      </c>
      <c r="G1025" s="33"/>
      <c r="H1025" s="24">
        <v>2767554.01</v>
      </c>
      <c r="I1025" s="24">
        <f>18200000-500000</f>
        <v>17700000</v>
      </c>
      <c r="J1025" s="24">
        <f>17800000-500000</f>
        <v>17300000</v>
      </c>
      <c r="K1025" s="80"/>
      <c r="L1025" s="80"/>
      <c r="M1025" s="80"/>
      <c r="N1025" s="80"/>
      <c r="O1025" s="80"/>
      <c r="P1025" s="80"/>
      <c r="Q1025" s="80"/>
      <c r="R1025" s="80"/>
      <c r="S1025" s="80"/>
      <c r="T1025" s="80"/>
      <c r="U1025" s="80"/>
      <c r="V1025" s="80"/>
      <c r="W1025" s="80"/>
      <c r="X1025" s="80"/>
      <c r="Y1025" s="80"/>
      <c r="Z1025" s="80"/>
      <c r="AA1025" s="80"/>
      <c r="AB1025" s="80"/>
      <c r="AC1025" s="80"/>
      <c r="AD1025" s="80"/>
      <c r="AE1025" s="80"/>
    </row>
    <row r="1026" spans="1:31" x14ac:dyDescent="0.2">
      <c r="A1026" s="2" t="s">
        <v>639</v>
      </c>
      <c r="B1026" s="33" t="s">
        <v>78</v>
      </c>
      <c r="C1026" s="33" t="s">
        <v>85</v>
      </c>
      <c r="D1026" s="33" t="s">
        <v>116</v>
      </c>
      <c r="E1026" s="33" t="s">
        <v>341</v>
      </c>
      <c r="F1026" s="33"/>
      <c r="G1026" s="33"/>
      <c r="H1026" s="24">
        <f>H1027</f>
        <v>3098000</v>
      </c>
      <c r="I1026" s="24">
        <f>I1027</f>
        <v>0</v>
      </c>
      <c r="J1026" s="24">
        <f>J1027</f>
        <v>0</v>
      </c>
    </row>
    <row r="1027" spans="1:31" x14ac:dyDescent="0.2">
      <c r="A1027" s="1" t="s">
        <v>297</v>
      </c>
      <c r="B1027" s="33" t="s">
        <v>78</v>
      </c>
      <c r="C1027" s="33" t="s">
        <v>85</v>
      </c>
      <c r="D1027" s="33" t="s">
        <v>116</v>
      </c>
      <c r="E1027" s="33" t="s">
        <v>341</v>
      </c>
      <c r="F1027" s="33" t="s">
        <v>295</v>
      </c>
      <c r="G1027" s="33"/>
      <c r="H1027" s="24">
        <f>3000000+3958000-3919093.09+59093.09</f>
        <v>3098000</v>
      </c>
      <c r="I1027" s="24">
        <v>0</v>
      </c>
      <c r="J1027" s="24">
        <v>0</v>
      </c>
    </row>
    <row r="1028" spans="1:31" x14ac:dyDescent="0.2">
      <c r="A1028" s="1" t="s">
        <v>100</v>
      </c>
      <c r="B1028" s="33" t="s">
        <v>78</v>
      </c>
      <c r="C1028" s="33" t="s">
        <v>85</v>
      </c>
      <c r="D1028" s="33" t="s">
        <v>98</v>
      </c>
      <c r="E1028" s="33"/>
      <c r="F1028" s="33"/>
      <c r="G1028" s="33"/>
      <c r="H1028" s="24">
        <f>H1029+H1032</f>
        <v>5801704.9500000002</v>
      </c>
      <c r="I1028" s="24">
        <f>I1029+I1032</f>
        <v>1294600</v>
      </c>
      <c r="J1028" s="24">
        <f>J1029+J1032</f>
        <v>1294600</v>
      </c>
    </row>
    <row r="1029" spans="1:31" ht="33.75" x14ac:dyDescent="0.2">
      <c r="A1029" s="48" t="s">
        <v>545</v>
      </c>
      <c r="B1029" s="33" t="s">
        <v>78</v>
      </c>
      <c r="C1029" s="34" t="s">
        <v>85</v>
      </c>
      <c r="D1029" s="34" t="s">
        <v>98</v>
      </c>
      <c r="E1029" s="34" t="s">
        <v>565</v>
      </c>
      <c r="F1029" s="33"/>
      <c r="G1029" s="33"/>
      <c r="H1029" s="24">
        <f t="shared" ref="H1029:J1030" si="118">H1030</f>
        <v>15000</v>
      </c>
      <c r="I1029" s="24">
        <f t="shared" si="118"/>
        <v>15000</v>
      </c>
      <c r="J1029" s="24">
        <f t="shared" si="118"/>
        <v>15000</v>
      </c>
    </row>
    <row r="1030" spans="1:31" ht="22.5" x14ac:dyDescent="0.2">
      <c r="A1030" s="48" t="s">
        <v>546</v>
      </c>
      <c r="B1030" s="34" t="s">
        <v>78</v>
      </c>
      <c r="C1030" s="34" t="s">
        <v>85</v>
      </c>
      <c r="D1030" s="34" t="s">
        <v>98</v>
      </c>
      <c r="E1030" s="34" t="s">
        <v>566</v>
      </c>
      <c r="F1030" s="33"/>
      <c r="G1030" s="33"/>
      <c r="H1030" s="24">
        <f t="shared" si="118"/>
        <v>15000</v>
      </c>
      <c r="I1030" s="24">
        <f t="shared" si="118"/>
        <v>15000</v>
      </c>
      <c r="J1030" s="24">
        <f t="shared" si="118"/>
        <v>15000</v>
      </c>
    </row>
    <row r="1031" spans="1:31" x14ac:dyDescent="0.2">
      <c r="A1031" s="10" t="s">
        <v>21</v>
      </c>
      <c r="B1031" s="34" t="s">
        <v>78</v>
      </c>
      <c r="C1031" s="34" t="s">
        <v>85</v>
      </c>
      <c r="D1031" s="34" t="s">
        <v>98</v>
      </c>
      <c r="E1031" s="34" t="s">
        <v>566</v>
      </c>
      <c r="F1031" s="33" t="s">
        <v>211</v>
      </c>
      <c r="G1031" s="33"/>
      <c r="H1031" s="24">
        <v>15000</v>
      </c>
      <c r="I1031" s="24">
        <v>15000</v>
      </c>
      <c r="J1031" s="24">
        <v>15000</v>
      </c>
    </row>
    <row r="1032" spans="1:31" x14ac:dyDescent="0.2">
      <c r="A1032" s="2" t="s">
        <v>459</v>
      </c>
      <c r="B1032" s="34" t="s">
        <v>78</v>
      </c>
      <c r="C1032" s="34" t="s">
        <v>85</v>
      </c>
      <c r="D1032" s="34" t="s">
        <v>98</v>
      </c>
      <c r="E1032" s="33" t="s">
        <v>280</v>
      </c>
      <c r="F1032" s="33"/>
      <c r="G1032" s="33"/>
      <c r="H1032" s="24">
        <f>H1033+H1035+H1037</f>
        <v>5786704.9500000002</v>
      </c>
      <c r="I1032" s="24">
        <f t="shared" ref="I1032:J1032" si="119">I1033+I1035+I1037</f>
        <v>1279600</v>
      </c>
      <c r="J1032" s="24">
        <f t="shared" si="119"/>
        <v>1279600</v>
      </c>
    </row>
    <row r="1033" spans="1:31" ht="22.5" x14ac:dyDescent="0.2">
      <c r="A1033" s="1" t="s">
        <v>602</v>
      </c>
      <c r="B1033" s="34" t="s">
        <v>78</v>
      </c>
      <c r="C1033" s="33" t="s">
        <v>85</v>
      </c>
      <c r="D1033" s="33" t="s">
        <v>98</v>
      </c>
      <c r="E1033" s="33" t="s">
        <v>676</v>
      </c>
      <c r="F1033" s="33"/>
      <c r="G1033" s="33"/>
      <c r="H1033" s="24">
        <f>H1034</f>
        <v>1279600</v>
      </c>
      <c r="I1033" s="24">
        <f>SUM(I1034:I1034)</f>
        <v>1279600</v>
      </c>
      <c r="J1033" s="24">
        <f>SUM(J1034:J1034)</f>
        <v>1279600</v>
      </c>
    </row>
    <row r="1034" spans="1:31" x14ac:dyDescent="0.2">
      <c r="A1034" s="1" t="s">
        <v>297</v>
      </c>
      <c r="B1034" s="34" t="s">
        <v>78</v>
      </c>
      <c r="C1034" s="33" t="s">
        <v>85</v>
      </c>
      <c r="D1034" s="33" t="s">
        <v>98</v>
      </c>
      <c r="E1034" s="33" t="s">
        <v>676</v>
      </c>
      <c r="F1034" s="33" t="s">
        <v>295</v>
      </c>
      <c r="G1034" s="33" t="s">
        <v>220</v>
      </c>
      <c r="H1034" s="24">
        <v>1279600</v>
      </c>
      <c r="I1034" s="24">
        <v>1279600</v>
      </c>
      <c r="J1034" s="24">
        <v>1279600</v>
      </c>
    </row>
    <row r="1035" spans="1:31" ht="33.75" x14ac:dyDescent="0.2">
      <c r="A1035" s="87" t="s">
        <v>799</v>
      </c>
      <c r="B1035" s="34" t="s">
        <v>78</v>
      </c>
      <c r="C1035" s="33" t="s">
        <v>85</v>
      </c>
      <c r="D1035" s="33" t="s">
        <v>98</v>
      </c>
      <c r="E1035" s="33" t="s">
        <v>796</v>
      </c>
      <c r="F1035" s="33"/>
      <c r="G1035" s="33"/>
      <c r="H1035" s="24">
        <f>H1036</f>
        <v>176484.95</v>
      </c>
      <c r="I1035" s="24">
        <f t="shared" ref="I1035:J1035" si="120">I1036</f>
        <v>0</v>
      </c>
      <c r="J1035" s="24">
        <f t="shared" si="120"/>
        <v>0</v>
      </c>
    </row>
    <row r="1036" spans="1:31" x14ac:dyDescent="0.2">
      <c r="A1036" s="10" t="s">
        <v>21</v>
      </c>
      <c r="B1036" s="34" t="s">
        <v>78</v>
      </c>
      <c r="C1036" s="33" t="s">
        <v>85</v>
      </c>
      <c r="D1036" s="33" t="s">
        <v>98</v>
      </c>
      <c r="E1036" s="33" t="s">
        <v>796</v>
      </c>
      <c r="F1036" s="33" t="s">
        <v>211</v>
      </c>
      <c r="G1036" s="33"/>
      <c r="H1036" s="24">
        <v>176484.95</v>
      </c>
      <c r="I1036" s="24">
        <v>0</v>
      </c>
      <c r="J1036" s="24">
        <v>0</v>
      </c>
    </row>
    <row r="1037" spans="1:31" ht="22.5" x14ac:dyDescent="0.2">
      <c r="A1037" s="2" t="s">
        <v>778</v>
      </c>
      <c r="B1037" s="33" t="s">
        <v>78</v>
      </c>
      <c r="C1037" s="33" t="s">
        <v>85</v>
      </c>
      <c r="D1037" s="33" t="s">
        <v>98</v>
      </c>
      <c r="E1037" s="33" t="s">
        <v>774</v>
      </c>
      <c r="F1037" s="33"/>
      <c r="G1037" s="33"/>
      <c r="H1037" s="24">
        <f>H1038+H1039</f>
        <v>4330620</v>
      </c>
      <c r="I1037" s="24">
        <f>I1038+I1039</f>
        <v>0</v>
      </c>
      <c r="J1037" s="24">
        <f>J1038+J1039</f>
        <v>0</v>
      </c>
    </row>
    <row r="1038" spans="1:31" x14ac:dyDescent="0.2">
      <c r="A1038" s="2" t="s">
        <v>21</v>
      </c>
      <c r="B1038" s="33" t="s">
        <v>78</v>
      </c>
      <c r="C1038" s="33" t="s">
        <v>85</v>
      </c>
      <c r="D1038" s="33" t="s">
        <v>98</v>
      </c>
      <c r="E1038" s="33" t="s">
        <v>774</v>
      </c>
      <c r="F1038" s="33" t="s">
        <v>211</v>
      </c>
      <c r="G1038" s="33"/>
      <c r="H1038" s="24">
        <v>320032.82</v>
      </c>
      <c r="I1038" s="24">
        <v>0</v>
      </c>
      <c r="J1038" s="24">
        <v>0</v>
      </c>
    </row>
    <row r="1039" spans="1:31" x14ac:dyDescent="0.2">
      <c r="A1039" s="2" t="s">
        <v>21</v>
      </c>
      <c r="B1039" s="33" t="s">
        <v>78</v>
      </c>
      <c r="C1039" s="33" t="s">
        <v>85</v>
      </c>
      <c r="D1039" s="33" t="s">
        <v>98</v>
      </c>
      <c r="E1039" s="33" t="s">
        <v>774</v>
      </c>
      <c r="F1039" s="33" t="s">
        <v>211</v>
      </c>
      <c r="G1039" s="33" t="s">
        <v>220</v>
      </c>
      <c r="H1039" s="24">
        <v>4010587.18</v>
      </c>
      <c r="I1039" s="24">
        <v>0</v>
      </c>
      <c r="J1039" s="24">
        <v>0</v>
      </c>
    </row>
    <row r="1040" spans="1:31" x14ac:dyDescent="0.2">
      <c r="A1040" s="1" t="s">
        <v>529</v>
      </c>
      <c r="B1040" s="33" t="s">
        <v>78</v>
      </c>
      <c r="C1040" s="33" t="s">
        <v>88</v>
      </c>
      <c r="D1040" s="33" t="s">
        <v>86</v>
      </c>
      <c r="E1040" s="33"/>
      <c r="F1040" s="33"/>
      <c r="G1040" s="33"/>
      <c r="H1040" s="24">
        <f t="shared" ref="H1040:J1043" si="121">H1041</f>
        <v>3671000</v>
      </c>
      <c r="I1040" s="24">
        <f t="shared" si="121"/>
        <v>3707200</v>
      </c>
      <c r="J1040" s="24">
        <f t="shared" si="121"/>
        <v>3847000</v>
      </c>
    </row>
    <row r="1041" spans="1:10" x14ac:dyDescent="0.2">
      <c r="A1041" s="1" t="s">
        <v>170</v>
      </c>
      <c r="B1041" s="33" t="s">
        <v>78</v>
      </c>
      <c r="C1041" s="33" t="s">
        <v>88</v>
      </c>
      <c r="D1041" s="33" t="s">
        <v>99</v>
      </c>
      <c r="E1041" s="33"/>
      <c r="F1041" s="33"/>
      <c r="G1041" s="33"/>
      <c r="H1041" s="24">
        <f t="shared" si="121"/>
        <v>3671000</v>
      </c>
      <c r="I1041" s="24">
        <f t="shared" si="121"/>
        <v>3707200</v>
      </c>
      <c r="J1041" s="24">
        <f t="shared" si="121"/>
        <v>3847000</v>
      </c>
    </row>
    <row r="1042" spans="1:10" x14ac:dyDescent="0.2">
      <c r="A1042" s="18" t="s">
        <v>3</v>
      </c>
      <c r="B1042" s="33" t="s">
        <v>78</v>
      </c>
      <c r="C1042" s="33" t="s">
        <v>88</v>
      </c>
      <c r="D1042" s="33" t="s">
        <v>99</v>
      </c>
      <c r="E1042" s="33" t="s">
        <v>0</v>
      </c>
      <c r="F1042" s="33"/>
      <c r="G1042" s="33"/>
      <c r="H1042" s="24">
        <f t="shared" si="121"/>
        <v>3671000</v>
      </c>
      <c r="I1042" s="24">
        <f t="shared" si="121"/>
        <v>3707200</v>
      </c>
      <c r="J1042" s="24">
        <f t="shared" si="121"/>
        <v>3847000</v>
      </c>
    </row>
    <row r="1043" spans="1:10" ht="22.5" x14ac:dyDescent="0.2">
      <c r="A1043" s="1" t="s">
        <v>634</v>
      </c>
      <c r="B1043" s="33" t="s">
        <v>78</v>
      </c>
      <c r="C1043" s="33" t="s">
        <v>88</v>
      </c>
      <c r="D1043" s="33" t="s">
        <v>99</v>
      </c>
      <c r="E1043" s="33" t="s">
        <v>437</v>
      </c>
      <c r="F1043" s="33"/>
      <c r="G1043" s="33"/>
      <c r="H1043" s="24">
        <f t="shared" si="121"/>
        <v>3671000</v>
      </c>
      <c r="I1043" s="24">
        <f t="shared" si="121"/>
        <v>3707200</v>
      </c>
      <c r="J1043" s="24">
        <f t="shared" si="121"/>
        <v>3847000</v>
      </c>
    </row>
    <row r="1044" spans="1:10" x14ac:dyDescent="0.2">
      <c r="A1044" s="1" t="s">
        <v>172</v>
      </c>
      <c r="B1044" s="33" t="s">
        <v>78</v>
      </c>
      <c r="C1044" s="33" t="s">
        <v>88</v>
      </c>
      <c r="D1044" s="33" t="s">
        <v>99</v>
      </c>
      <c r="E1044" s="33" t="s">
        <v>437</v>
      </c>
      <c r="F1044" s="33" t="s">
        <v>171</v>
      </c>
      <c r="G1044" s="33" t="s">
        <v>220</v>
      </c>
      <c r="H1044" s="25">
        <v>3671000</v>
      </c>
      <c r="I1044" s="25">
        <v>3707200</v>
      </c>
      <c r="J1044" s="25">
        <v>3847000</v>
      </c>
    </row>
    <row r="1045" spans="1:10" x14ac:dyDescent="0.2">
      <c r="A1045" s="1" t="s">
        <v>479</v>
      </c>
      <c r="B1045" s="33" t="s">
        <v>78</v>
      </c>
      <c r="C1045" s="33" t="s">
        <v>99</v>
      </c>
      <c r="D1045" s="33" t="s">
        <v>86</v>
      </c>
      <c r="E1045" s="33"/>
      <c r="F1045" s="33"/>
      <c r="G1045" s="33"/>
      <c r="H1045" s="25">
        <f t="shared" ref="H1045:J1048" si="122">H1046</f>
        <v>1074600</v>
      </c>
      <c r="I1045" s="25">
        <f t="shared" si="122"/>
        <v>1067500</v>
      </c>
      <c r="J1045" s="25">
        <f t="shared" si="122"/>
        <v>1067500</v>
      </c>
    </row>
    <row r="1046" spans="1:10" ht="22.5" x14ac:dyDescent="0.2">
      <c r="A1046" s="1" t="s">
        <v>476</v>
      </c>
      <c r="B1046" s="33" t="s">
        <v>78</v>
      </c>
      <c r="C1046" s="33" t="s">
        <v>99</v>
      </c>
      <c r="D1046" s="33" t="s">
        <v>160</v>
      </c>
      <c r="E1046" s="33"/>
      <c r="F1046" s="33"/>
      <c r="G1046" s="33"/>
      <c r="H1046" s="24">
        <f t="shared" si="122"/>
        <v>1074600</v>
      </c>
      <c r="I1046" s="24">
        <f t="shared" si="122"/>
        <v>1067500</v>
      </c>
      <c r="J1046" s="24">
        <f t="shared" si="122"/>
        <v>1067500</v>
      </c>
    </row>
    <row r="1047" spans="1:10" x14ac:dyDescent="0.2">
      <c r="A1047" s="18" t="s">
        <v>3</v>
      </c>
      <c r="B1047" s="33" t="s">
        <v>78</v>
      </c>
      <c r="C1047" s="33" t="s">
        <v>99</v>
      </c>
      <c r="D1047" s="33" t="s">
        <v>160</v>
      </c>
      <c r="E1047" s="33" t="s">
        <v>0</v>
      </c>
      <c r="F1047" s="33"/>
      <c r="G1047" s="33"/>
      <c r="H1047" s="24">
        <f t="shared" si="122"/>
        <v>1074600</v>
      </c>
      <c r="I1047" s="24">
        <f t="shared" si="122"/>
        <v>1067500</v>
      </c>
      <c r="J1047" s="24">
        <f t="shared" si="122"/>
        <v>1067500</v>
      </c>
    </row>
    <row r="1048" spans="1:10" ht="22.5" x14ac:dyDescent="0.2">
      <c r="A1048" s="46" t="s">
        <v>27</v>
      </c>
      <c r="B1048" s="33" t="s">
        <v>78</v>
      </c>
      <c r="C1048" s="33" t="s">
        <v>99</v>
      </c>
      <c r="D1048" s="33" t="s">
        <v>160</v>
      </c>
      <c r="E1048" s="33" t="s">
        <v>225</v>
      </c>
      <c r="F1048" s="33"/>
      <c r="G1048" s="33"/>
      <c r="H1048" s="24">
        <f t="shared" si="122"/>
        <v>1074600</v>
      </c>
      <c r="I1048" s="24">
        <f t="shared" si="122"/>
        <v>1067500</v>
      </c>
      <c r="J1048" s="24">
        <f t="shared" si="122"/>
        <v>1067500</v>
      </c>
    </row>
    <row r="1049" spans="1:10" ht="22.5" x14ac:dyDescent="0.2">
      <c r="A1049" s="1" t="s">
        <v>142</v>
      </c>
      <c r="B1049" s="33" t="s">
        <v>78</v>
      </c>
      <c r="C1049" s="33" t="s">
        <v>99</v>
      </c>
      <c r="D1049" s="33" t="s">
        <v>160</v>
      </c>
      <c r="E1049" s="33" t="s">
        <v>225</v>
      </c>
      <c r="F1049" s="33" t="s">
        <v>141</v>
      </c>
      <c r="G1049" s="33" t="s">
        <v>220</v>
      </c>
      <c r="H1049" s="25">
        <v>1074600</v>
      </c>
      <c r="I1049" s="25">
        <v>1067500</v>
      </c>
      <c r="J1049" s="25">
        <v>1067500</v>
      </c>
    </row>
    <row r="1050" spans="1:10" x14ac:dyDescent="0.2">
      <c r="A1050" s="1" t="s">
        <v>113</v>
      </c>
      <c r="B1050" s="33" t="s">
        <v>78</v>
      </c>
      <c r="C1050" s="33" t="s">
        <v>108</v>
      </c>
      <c r="D1050" s="33" t="s">
        <v>86</v>
      </c>
      <c r="E1050" s="33"/>
      <c r="F1050" s="33"/>
      <c r="G1050" s="33"/>
      <c r="H1050" s="25">
        <f>H1051</f>
        <v>5094193</v>
      </c>
      <c r="I1050" s="25">
        <f>I1051</f>
        <v>23355800</v>
      </c>
      <c r="J1050" s="25">
        <f>J1051</f>
        <v>23255800</v>
      </c>
    </row>
    <row r="1051" spans="1:10" x14ac:dyDescent="0.2">
      <c r="A1051" s="1" t="s">
        <v>198</v>
      </c>
      <c r="B1051" s="33" t="s">
        <v>78</v>
      </c>
      <c r="C1051" s="33" t="s">
        <v>108</v>
      </c>
      <c r="D1051" s="33" t="s">
        <v>88</v>
      </c>
      <c r="E1051" s="33"/>
      <c r="F1051" s="33"/>
      <c r="G1051" s="33"/>
      <c r="H1051" s="24">
        <f>H1052+H1057+H1060</f>
        <v>5094193</v>
      </c>
      <c r="I1051" s="24">
        <f>I1052+I1057</f>
        <v>23355800</v>
      </c>
      <c r="J1051" s="24">
        <f>J1052+J1057</f>
        <v>23255800</v>
      </c>
    </row>
    <row r="1052" spans="1:10" ht="22.5" x14ac:dyDescent="0.2">
      <c r="A1052" s="18" t="s">
        <v>531</v>
      </c>
      <c r="B1052" s="33" t="s">
        <v>78</v>
      </c>
      <c r="C1052" s="33" t="s">
        <v>108</v>
      </c>
      <c r="D1052" s="33" t="s">
        <v>88</v>
      </c>
      <c r="E1052" s="33" t="s">
        <v>284</v>
      </c>
      <c r="F1052" s="33"/>
      <c r="G1052" s="33"/>
      <c r="H1052" s="24">
        <f t="shared" ref="H1052:J1053" si="123">H1053</f>
        <v>0</v>
      </c>
      <c r="I1052" s="24">
        <f t="shared" si="123"/>
        <v>23255800</v>
      </c>
      <c r="J1052" s="24">
        <f t="shared" si="123"/>
        <v>23255800</v>
      </c>
    </row>
    <row r="1053" spans="1:10" x14ac:dyDescent="0.2">
      <c r="A1053" s="1" t="s">
        <v>445</v>
      </c>
      <c r="B1053" s="33" t="s">
        <v>78</v>
      </c>
      <c r="C1053" s="33" t="s">
        <v>108</v>
      </c>
      <c r="D1053" s="33" t="s">
        <v>88</v>
      </c>
      <c r="E1053" s="33" t="s">
        <v>444</v>
      </c>
      <c r="F1053" s="33"/>
      <c r="G1053" s="33"/>
      <c r="H1053" s="24">
        <f t="shared" si="123"/>
        <v>0</v>
      </c>
      <c r="I1053" s="24">
        <f t="shared" si="123"/>
        <v>23255800</v>
      </c>
      <c r="J1053" s="24">
        <f t="shared" si="123"/>
        <v>23255800</v>
      </c>
    </row>
    <row r="1054" spans="1:10" ht="33.75" x14ac:dyDescent="0.2">
      <c r="A1054" s="1" t="s">
        <v>120</v>
      </c>
      <c r="B1054" s="33" t="s">
        <v>78</v>
      </c>
      <c r="C1054" s="33" t="s">
        <v>108</v>
      </c>
      <c r="D1054" s="33" t="s">
        <v>88</v>
      </c>
      <c r="E1054" s="33" t="s">
        <v>438</v>
      </c>
      <c r="F1054" s="33"/>
      <c r="G1054" s="33"/>
      <c r="H1054" s="24">
        <f>H1055+H1056</f>
        <v>0</v>
      </c>
      <c r="I1054" s="24">
        <f>I1055+I1056</f>
        <v>23255800</v>
      </c>
      <c r="J1054" s="24">
        <f>J1055+J1056</f>
        <v>23255800</v>
      </c>
    </row>
    <row r="1055" spans="1:10" x14ac:dyDescent="0.2">
      <c r="A1055" s="1" t="s">
        <v>21</v>
      </c>
      <c r="B1055" s="33" t="s">
        <v>78</v>
      </c>
      <c r="C1055" s="33" t="s">
        <v>108</v>
      </c>
      <c r="D1055" s="33" t="s">
        <v>88</v>
      </c>
      <c r="E1055" s="33" t="s">
        <v>438</v>
      </c>
      <c r="F1055" s="33" t="s">
        <v>211</v>
      </c>
      <c r="G1055" s="33"/>
      <c r="H1055" s="24">
        <v>0</v>
      </c>
      <c r="I1055" s="25">
        <v>0</v>
      </c>
      <c r="J1055" s="25">
        <v>0</v>
      </c>
    </row>
    <row r="1056" spans="1:10" x14ac:dyDescent="0.2">
      <c r="A1056" s="1" t="s">
        <v>21</v>
      </c>
      <c r="B1056" s="33" t="s">
        <v>78</v>
      </c>
      <c r="C1056" s="33" t="s">
        <v>108</v>
      </c>
      <c r="D1056" s="33" t="s">
        <v>88</v>
      </c>
      <c r="E1056" s="33" t="s">
        <v>438</v>
      </c>
      <c r="F1056" s="33" t="s">
        <v>211</v>
      </c>
      <c r="G1056" s="33" t="s">
        <v>220</v>
      </c>
      <c r="H1056" s="25">
        <v>0</v>
      </c>
      <c r="I1056" s="25">
        <v>23255800</v>
      </c>
      <c r="J1056" s="25">
        <v>23255800</v>
      </c>
    </row>
    <row r="1057" spans="1:31" ht="22.5" x14ac:dyDescent="0.2">
      <c r="A1057" s="2" t="s">
        <v>484</v>
      </c>
      <c r="B1057" s="33" t="s">
        <v>78</v>
      </c>
      <c r="C1057" s="33" t="s">
        <v>108</v>
      </c>
      <c r="D1057" s="33" t="s">
        <v>88</v>
      </c>
      <c r="E1057" s="33" t="s">
        <v>483</v>
      </c>
      <c r="F1057" s="33"/>
      <c r="G1057" s="33"/>
      <c r="H1057" s="24">
        <f t="shared" ref="H1057:J1058" si="124">H1058</f>
        <v>0</v>
      </c>
      <c r="I1057" s="24">
        <f t="shared" si="124"/>
        <v>100000</v>
      </c>
      <c r="J1057" s="24">
        <f t="shared" si="124"/>
        <v>0</v>
      </c>
    </row>
    <row r="1058" spans="1:31" ht="33.75" x14ac:dyDescent="0.2">
      <c r="A1058" s="22" t="s">
        <v>617</v>
      </c>
      <c r="B1058" s="33" t="s">
        <v>78</v>
      </c>
      <c r="C1058" s="33" t="s">
        <v>108</v>
      </c>
      <c r="D1058" s="33" t="s">
        <v>88</v>
      </c>
      <c r="E1058" s="33" t="s">
        <v>483</v>
      </c>
      <c r="F1058" s="33"/>
      <c r="G1058" s="33"/>
      <c r="H1058" s="24">
        <f t="shared" si="124"/>
        <v>0</v>
      </c>
      <c r="I1058" s="24">
        <f t="shared" si="124"/>
        <v>100000</v>
      </c>
      <c r="J1058" s="24">
        <f t="shared" si="124"/>
        <v>0</v>
      </c>
    </row>
    <row r="1059" spans="1:31" x14ac:dyDescent="0.2">
      <c r="A1059" s="2" t="s">
        <v>21</v>
      </c>
      <c r="B1059" s="33" t="s">
        <v>78</v>
      </c>
      <c r="C1059" s="33" t="s">
        <v>108</v>
      </c>
      <c r="D1059" s="33" t="s">
        <v>88</v>
      </c>
      <c r="E1059" s="33" t="s">
        <v>483</v>
      </c>
      <c r="F1059" s="33" t="s">
        <v>211</v>
      </c>
      <c r="G1059" s="33"/>
      <c r="H1059" s="24">
        <v>0</v>
      </c>
      <c r="I1059" s="24">
        <v>100000</v>
      </c>
      <c r="J1059" s="24">
        <v>0</v>
      </c>
    </row>
    <row r="1060" spans="1:31" x14ac:dyDescent="0.2">
      <c r="A1060" s="2" t="s">
        <v>459</v>
      </c>
      <c r="B1060" s="33" t="s">
        <v>78</v>
      </c>
      <c r="C1060" s="33" t="s">
        <v>108</v>
      </c>
      <c r="D1060" s="33" t="s">
        <v>88</v>
      </c>
      <c r="E1060" s="33" t="s">
        <v>280</v>
      </c>
      <c r="F1060" s="33"/>
      <c r="G1060" s="33"/>
      <c r="H1060" s="24">
        <f>H1061+H1064+H1067</f>
        <v>5094193</v>
      </c>
      <c r="I1060" s="24">
        <f t="shared" ref="I1060:J1060" si="125">I1061+I1064+I1067</f>
        <v>0</v>
      </c>
      <c r="J1060" s="24">
        <f t="shared" si="125"/>
        <v>0</v>
      </c>
      <c r="K1060" s="79"/>
      <c r="L1060" s="79"/>
      <c r="M1060" s="79"/>
      <c r="N1060" s="79"/>
      <c r="O1060" s="79"/>
      <c r="P1060" s="79"/>
      <c r="Q1060" s="79"/>
      <c r="R1060" s="79"/>
      <c r="S1060" s="79"/>
      <c r="T1060" s="79"/>
      <c r="U1060" s="79"/>
      <c r="V1060" s="79"/>
      <c r="W1060" s="79"/>
      <c r="X1060" s="79"/>
      <c r="Y1060" s="79"/>
      <c r="Z1060" s="79"/>
      <c r="AA1060" s="79"/>
      <c r="AB1060" s="79"/>
      <c r="AC1060" s="79"/>
      <c r="AD1060" s="79"/>
      <c r="AE1060" s="79"/>
    </row>
    <row r="1061" spans="1:31" x14ac:dyDescent="0.2">
      <c r="A1061" s="2" t="s">
        <v>777</v>
      </c>
      <c r="B1061" s="33" t="s">
        <v>78</v>
      </c>
      <c r="C1061" s="33" t="s">
        <v>108</v>
      </c>
      <c r="D1061" s="33" t="s">
        <v>88</v>
      </c>
      <c r="E1061" s="33" t="s">
        <v>773</v>
      </c>
      <c r="F1061" s="33"/>
      <c r="G1061" s="33"/>
      <c r="H1061" s="24">
        <f>H1062+H1063</f>
        <v>98000</v>
      </c>
      <c r="I1061" s="24">
        <f>I1062+I1063</f>
        <v>0</v>
      </c>
      <c r="J1061" s="24">
        <f>J1062+J1063</f>
        <v>0</v>
      </c>
      <c r="K1061" s="79"/>
      <c r="L1061" s="79"/>
      <c r="M1061" s="79"/>
      <c r="N1061" s="79"/>
      <c r="O1061" s="79"/>
      <c r="P1061" s="79"/>
      <c r="Q1061" s="79"/>
      <c r="R1061" s="79"/>
      <c r="S1061" s="79"/>
      <c r="T1061" s="79"/>
      <c r="U1061" s="79"/>
      <c r="V1061" s="79"/>
      <c r="W1061" s="79"/>
      <c r="X1061" s="79"/>
      <c r="Y1061" s="79"/>
      <c r="Z1061" s="79"/>
      <c r="AA1061" s="79"/>
      <c r="AB1061" s="79"/>
      <c r="AC1061" s="79"/>
      <c r="AD1061" s="79"/>
      <c r="AE1061" s="79"/>
    </row>
    <row r="1062" spans="1:31" x14ac:dyDescent="0.2">
      <c r="A1062" s="2" t="s">
        <v>21</v>
      </c>
      <c r="B1062" s="33" t="s">
        <v>78</v>
      </c>
      <c r="C1062" s="33" t="s">
        <v>108</v>
      </c>
      <c r="D1062" s="33" t="s">
        <v>88</v>
      </c>
      <c r="E1062" s="33" t="s">
        <v>773</v>
      </c>
      <c r="F1062" s="33" t="s">
        <v>211</v>
      </c>
      <c r="G1062" s="33"/>
      <c r="H1062" s="24">
        <v>7242.2</v>
      </c>
      <c r="I1062" s="24">
        <v>0</v>
      </c>
      <c r="J1062" s="24">
        <v>0</v>
      </c>
      <c r="K1062" s="80"/>
      <c r="L1062" s="80"/>
      <c r="M1062" s="80"/>
      <c r="N1062" s="80"/>
      <c r="O1062" s="80"/>
      <c r="P1062" s="80"/>
      <c r="Q1062" s="80"/>
      <c r="R1062" s="80"/>
      <c r="S1062" s="80"/>
      <c r="T1062" s="80"/>
      <c r="U1062" s="80"/>
      <c r="V1062" s="80"/>
      <c r="W1062" s="80"/>
      <c r="X1062" s="80"/>
      <c r="Y1062" s="80"/>
      <c r="Z1062" s="80"/>
      <c r="AA1062" s="80"/>
      <c r="AB1062" s="80"/>
      <c r="AC1062" s="80"/>
      <c r="AD1062" s="80"/>
      <c r="AE1062" s="80"/>
    </row>
    <row r="1063" spans="1:31" x14ac:dyDescent="0.2">
      <c r="A1063" s="2" t="s">
        <v>21</v>
      </c>
      <c r="B1063" s="33" t="s">
        <v>78</v>
      </c>
      <c r="C1063" s="33" t="s">
        <v>108</v>
      </c>
      <c r="D1063" s="33" t="s">
        <v>88</v>
      </c>
      <c r="E1063" s="33" t="s">
        <v>773</v>
      </c>
      <c r="F1063" s="33" t="s">
        <v>211</v>
      </c>
      <c r="G1063" s="33" t="s">
        <v>220</v>
      </c>
      <c r="H1063" s="24">
        <v>90757.8</v>
      </c>
      <c r="I1063" s="24">
        <v>0</v>
      </c>
      <c r="J1063" s="24">
        <v>0</v>
      </c>
      <c r="K1063" s="80"/>
      <c r="L1063" s="80"/>
      <c r="M1063" s="80"/>
      <c r="N1063" s="80"/>
      <c r="O1063" s="80"/>
      <c r="P1063" s="80"/>
      <c r="Q1063" s="80"/>
      <c r="R1063" s="80"/>
      <c r="S1063" s="80"/>
      <c r="T1063" s="80"/>
      <c r="U1063" s="80"/>
      <c r="V1063" s="80"/>
      <c r="W1063" s="80"/>
      <c r="X1063" s="80"/>
      <c r="Y1063" s="80"/>
      <c r="Z1063" s="80"/>
      <c r="AA1063" s="80"/>
      <c r="AB1063" s="80"/>
      <c r="AC1063" s="80"/>
      <c r="AD1063" s="80"/>
      <c r="AE1063" s="80"/>
    </row>
    <row r="1064" spans="1:31" x14ac:dyDescent="0.2">
      <c r="A1064" s="2" t="s">
        <v>779</v>
      </c>
      <c r="B1064" s="33" t="s">
        <v>78</v>
      </c>
      <c r="C1064" s="33" t="s">
        <v>108</v>
      </c>
      <c r="D1064" s="33" t="s">
        <v>88</v>
      </c>
      <c r="E1064" s="33" t="s">
        <v>775</v>
      </c>
      <c r="F1064" s="33"/>
      <c r="G1064" s="33"/>
      <c r="H1064" s="24">
        <f>H1065+H1066</f>
        <v>421169</v>
      </c>
      <c r="I1064" s="24">
        <f>I1065+I1066</f>
        <v>0</v>
      </c>
      <c r="J1064" s="24">
        <f>J1065+J1066</f>
        <v>0</v>
      </c>
      <c r="K1064" s="79"/>
      <c r="L1064" s="79"/>
      <c r="M1064" s="79"/>
      <c r="N1064" s="79"/>
      <c r="O1064" s="79"/>
      <c r="P1064" s="79"/>
      <c r="Q1064" s="79"/>
      <c r="R1064" s="79"/>
      <c r="S1064" s="79"/>
      <c r="T1064" s="79"/>
      <c r="U1064" s="79"/>
      <c r="V1064" s="79"/>
      <c r="W1064" s="79"/>
      <c r="X1064" s="79"/>
      <c r="Y1064" s="79"/>
      <c r="Z1064" s="79"/>
      <c r="AA1064" s="79"/>
      <c r="AB1064" s="79"/>
      <c r="AC1064" s="79"/>
      <c r="AD1064" s="79"/>
      <c r="AE1064" s="79"/>
    </row>
    <row r="1065" spans="1:31" x14ac:dyDescent="0.2">
      <c r="A1065" s="2" t="s">
        <v>21</v>
      </c>
      <c r="B1065" s="33" t="s">
        <v>78</v>
      </c>
      <c r="C1065" s="33" t="s">
        <v>108</v>
      </c>
      <c r="D1065" s="33" t="s">
        <v>88</v>
      </c>
      <c r="E1065" s="33" t="s">
        <v>775</v>
      </c>
      <c r="F1065" s="33" t="s">
        <v>211</v>
      </c>
      <c r="G1065" s="33"/>
      <c r="H1065" s="24">
        <v>31124.39</v>
      </c>
      <c r="I1065" s="24">
        <v>0</v>
      </c>
      <c r="J1065" s="24">
        <v>0</v>
      </c>
      <c r="K1065" s="80"/>
      <c r="L1065" s="80"/>
      <c r="M1065" s="80"/>
      <c r="N1065" s="80"/>
      <c r="O1065" s="80"/>
      <c r="P1065" s="80"/>
      <c r="Q1065" s="80"/>
      <c r="R1065" s="80"/>
      <c r="S1065" s="80"/>
      <c r="T1065" s="80"/>
      <c r="U1065" s="80"/>
      <c r="V1065" s="80"/>
      <c r="W1065" s="80"/>
      <c r="X1065" s="80"/>
      <c r="Y1065" s="80"/>
      <c r="Z1065" s="80"/>
      <c r="AA1065" s="80"/>
      <c r="AB1065" s="80"/>
      <c r="AC1065" s="80"/>
      <c r="AD1065" s="80"/>
      <c r="AE1065" s="80"/>
    </row>
    <row r="1066" spans="1:31" x14ac:dyDescent="0.2">
      <c r="A1066" s="2" t="s">
        <v>21</v>
      </c>
      <c r="B1066" s="33" t="s">
        <v>78</v>
      </c>
      <c r="C1066" s="33" t="s">
        <v>108</v>
      </c>
      <c r="D1066" s="33" t="s">
        <v>88</v>
      </c>
      <c r="E1066" s="33" t="s">
        <v>775</v>
      </c>
      <c r="F1066" s="33" t="s">
        <v>211</v>
      </c>
      <c r="G1066" s="33" t="s">
        <v>220</v>
      </c>
      <c r="H1066" s="24">
        <v>390044.61</v>
      </c>
      <c r="I1066" s="24">
        <v>0</v>
      </c>
      <c r="J1066" s="24">
        <v>0</v>
      </c>
      <c r="K1066" s="80"/>
      <c r="L1066" s="80"/>
      <c r="M1066" s="80"/>
      <c r="N1066" s="80"/>
      <c r="O1066" s="80"/>
      <c r="P1066" s="80"/>
      <c r="Q1066" s="80"/>
      <c r="R1066" s="80"/>
      <c r="S1066" s="80"/>
      <c r="T1066" s="80"/>
      <c r="U1066" s="80"/>
      <c r="V1066" s="80"/>
      <c r="W1066" s="80"/>
      <c r="X1066" s="80"/>
      <c r="Y1066" s="80"/>
      <c r="Z1066" s="80"/>
      <c r="AA1066" s="80"/>
      <c r="AB1066" s="80"/>
      <c r="AC1066" s="80"/>
      <c r="AD1066" s="80"/>
      <c r="AE1066" s="80"/>
    </row>
    <row r="1067" spans="1:31" ht="22.5" x14ac:dyDescent="0.2">
      <c r="A1067" s="2" t="s">
        <v>780</v>
      </c>
      <c r="B1067" s="33" t="s">
        <v>78</v>
      </c>
      <c r="C1067" s="33" t="s">
        <v>108</v>
      </c>
      <c r="D1067" s="33" t="s">
        <v>88</v>
      </c>
      <c r="E1067" s="33" t="s">
        <v>776</v>
      </c>
      <c r="F1067" s="33"/>
      <c r="G1067" s="33"/>
      <c r="H1067" s="24">
        <f t="shared" ref="H1067:AE1067" si="126">H1068+H1069</f>
        <v>4575024</v>
      </c>
      <c r="I1067" s="24">
        <f t="shared" si="126"/>
        <v>0</v>
      </c>
      <c r="J1067" s="24">
        <f t="shared" si="126"/>
        <v>0</v>
      </c>
      <c r="K1067" s="78">
        <f t="shared" si="126"/>
        <v>0</v>
      </c>
      <c r="L1067" s="78">
        <f t="shared" si="126"/>
        <v>0</v>
      </c>
      <c r="M1067" s="78">
        <f t="shared" si="126"/>
        <v>0</v>
      </c>
      <c r="N1067" s="78">
        <f t="shared" si="126"/>
        <v>0</v>
      </c>
      <c r="O1067" s="78">
        <f t="shared" si="126"/>
        <v>0</v>
      </c>
      <c r="P1067" s="78">
        <f t="shared" si="126"/>
        <v>0</v>
      </c>
      <c r="Q1067" s="78">
        <f t="shared" si="126"/>
        <v>0</v>
      </c>
      <c r="R1067" s="78">
        <f t="shared" si="126"/>
        <v>0</v>
      </c>
      <c r="S1067" s="78">
        <f t="shared" si="126"/>
        <v>0</v>
      </c>
      <c r="T1067" s="78">
        <f t="shared" si="126"/>
        <v>0</v>
      </c>
      <c r="U1067" s="78">
        <f t="shared" si="126"/>
        <v>0</v>
      </c>
      <c r="V1067" s="78">
        <f t="shared" si="126"/>
        <v>0</v>
      </c>
      <c r="W1067" s="78">
        <f t="shared" si="126"/>
        <v>0</v>
      </c>
      <c r="X1067" s="78">
        <f t="shared" si="126"/>
        <v>0</v>
      </c>
      <c r="Y1067" s="78">
        <f t="shared" si="126"/>
        <v>0</v>
      </c>
      <c r="Z1067" s="78">
        <f t="shared" si="126"/>
        <v>0</v>
      </c>
      <c r="AA1067" s="78">
        <f t="shared" si="126"/>
        <v>0</v>
      </c>
      <c r="AB1067" s="78">
        <f t="shared" si="126"/>
        <v>0</v>
      </c>
      <c r="AC1067" s="78">
        <f t="shared" si="126"/>
        <v>0</v>
      </c>
      <c r="AD1067" s="78">
        <f t="shared" si="126"/>
        <v>0</v>
      </c>
      <c r="AE1067" s="78">
        <f t="shared" si="126"/>
        <v>0</v>
      </c>
    </row>
    <row r="1068" spans="1:31" x14ac:dyDescent="0.2">
      <c r="A1068" s="2" t="s">
        <v>21</v>
      </c>
      <c r="B1068" s="33" t="s">
        <v>78</v>
      </c>
      <c r="C1068" s="33" t="s">
        <v>108</v>
      </c>
      <c r="D1068" s="33" t="s">
        <v>88</v>
      </c>
      <c r="E1068" s="33" t="s">
        <v>776</v>
      </c>
      <c r="F1068" s="33" t="s">
        <v>211</v>
      </c>
      <c r="G1068" s="33"/>
      <c r="H1068" s="24">
        <v>338094.27</v>
      </c>
      <c r="I1068" s="24">
        <v>0</v>
      </c>
      <c r="J1068" s="24">
        <v>0</v>
      </c>
      <c r="K1068" s="80"/>
      <c r="L1068" s="80"/>
      <c r="M1068" s="80"/>
      <c r="N1068" s="80"/>
      <c r="O1068" s="80"/>
      <c r="P1068" s="80"/>
      <c r="Q1068" s="80"/>
      <c r="R1068" s="80"/>
      <c r="S1068" s="80"/>
      <c r="T1068" s="80"/>
      <c r="U1068" s="80"/>
      <c r="V1068" s="80"/>
      <c r="W1068" s="80"/>
      <c r="X1068" s="80"/>
      <c r="Y1068" s="80"/>
      <c r="Z1068" s="80"/>
      <c r="AA1068" s="80"/>
      <c r="AB1068" s="80"/>
      <c r="AC1068" s="80"/>
      <c r="AD1068" s="80"/>
      <c r="AE1068" s="80"/>
    </row>
    <row r="1069" spans="1:31" x14ac:dyDescent="0.2">
      <c r="A1069" s="2" t="s">
        <v>21</v>
      </c>
      <c r="B1069" s="33" t="s">
        <v>78</v>
      </c>
      <c r="C1069" s="33" t="s">
        <v>108</v>
      </c>
      <c r="D1069" s="33" t="s">
        <v>88</v>
      </c>
      <c r="E1069" s="33" t="s">
        <v>776</v>
      </c>
      <c r="F1069" s="33" t="s">
        <v>211</v>
      </c>
      <c r="G1069" s="33" t="s">
        <v>220</v>
      </c>
      <c r="H1069" s="24">
        <v>4236929.7300000004</v>
      </c>
      <c r="I1069" s="24">
        <v>0</v>
      </c>
      <c r="J1069" s="24">
        <v>0</v>
      </c>
      <c r="K1069" s="80"/>
      <c r="L1069" s="80"/>
      <c r="M1069" s="80"/>
      <c r="N1069" s="80"/>
      <c r="O1069" s="80"/>
      <c r="P1069" s="80"/>
      <c r="Q1069" s="80"/>
      <c r="R1069" s="80"/>
      <c r="S1069" s="80"/>
      <c r="T1069" s="80"/>
      <c r="U1069" s="80"/>
      <c r="V1069" s="80"/>
      <c r="W1069" s="80"/>
      <c r="X1069" s="80"/>
      <c r="Y1069" s="80"/>
      <c r="Z1069" s="80"/>
      <c r="AA1069" s="80"/>
      <c r="AB1069" s="80"/>
      <c r="AC1069" s="80"/>
      <c r="AD1069" s="80"/>
      <c r="AE1069" s="80"/>
    </row>
    <row r="1070" spans="1:31" x14ac:dyDescent="0.2">
      <c r="A1070" s="1" t="s">
        <v>541</v>
      </c>
      <c r="B1070" s="33" t="s">
        <v>78</v>
      </c>
      <c r="C1070" s="33" t="s">
        <v>114</v>
      </c>
      <c r="D1070" s="33" t="s">
        <v>86</v>
      </c>
      <c r="E1070" s="33"/>
      <c r="F1070" s="33"/>
      <c r="G1070" s="33"/>
      <c r="H1070" s="25">
        <f t="shared" ref="H1070:J1072" si="127">H1071</f>
        <v>4602020</v>
      </c>
      <c r="I1070" s="25">
        <f t="shared" si="127"/>
        <v>0</v>
      </c>
      <c r="J1070" s="25">
        <f t="shared" si="127"/>
        <v>0</v>
      </c>
    </row>
    <row r="1071" spans="1:31" x14ac:dyDescent="0.2">
      <c r="A1071" s="2" t="s">
        <v>115</v>
      </c>
      <c r="B1071" s="33" t="s">
        <v>78</v>
      </c>
      <c r="C1071" s="33" t="s">
        <v>114</v>
      </c>
      <c r="D1071" s="33" t="s">
        <v>108</v>
      </c>
      <c r="E1071" s="33"/>
      <c r="F1071" s="33"/>
      <c r="G1071" s="33"/>
      <c r="H1071" s="24">
        <f t="shared" si="127"/>
        <v>4602020</v>
      </c>
      <c r="I1071" s="24">
        <f t="shared" si="127"/>
        <v>0</v>
      </c>
      <c r="J1071" s="24">
        <f t="shared" si="127"/>
        <v>0</v>
      </c>
    </row>
    <row r="1072" spans="1:31" ht="22.5" x14ac:dyDescent="0.2">
      <c r="A1072" s="19" t="s">
        <v>640</v>
      </c>
      <c r="B1072" s="33" t="s">
        <v>78</v>
      </c>
      <c r="C1072" s="33" t="s">
        <v>114</v>
      </c>
      <c r="D1072" s="33" t="s">
        <v>108</v>
      </c>
      <c r="E1072" s="33" t="s">
        <v>440</v>
      </c>
      <c r="F1072" s="33"/>
      <c r="G1072" s="33"/>
      <c r="H1072" s="24">
        <f t="shared" si="127"/>
        <v>4602020</v>
      </c>
      <c r="I1072" s="24">
        <f t="shared" si="127"/>
        <v>0</v>
      </c>
      <c r="J1072" s="24">
        <f t="shared" si="127"/>
        <v>0</v>
      </c>
      <c r="K1072" s="24">
        <f t="shared" ref="K1072:AE1072" si="128">K1073</f>
        <v>0</v>
      </c>
      <c r="L1072" s="24">
        <f t="shared" si="128"/>
        <v>0</v>
      </c>
      <c r="M1072" s="24">
        <f t="shared" si="128"/>
        <v>0</v>
      </c>
      <c r="N1072" s="24">
        <f t="shared" si="128"/>
        <v>0</v>
      </c>
      <c r="O1072" s="24">
        <f t="shared" si="128"/>
        <v>0</v>
      </c>
      <c r="P1072" s="24">
        <f t="shared" si="128"/>
        <v>0</v>
      </c>
      <c r="Q1072" s="24">
        <f t="shared" si="128"/>
        <v>0</v>
      </c>
      <c r="R1072" s="24">
        <f t="shared" si="128"/>
        <v>0</v>
      </c>
      <c r="S1072" s="24">
        <f t="shared" si="128"/>
        <v>0</v>
      </c>
      <c r="T1072" s="24">
        <f t="shared" si="128"/>
        <v>0</v>
      </c>
      <c r="U1072" s="24">
        <f t="shared" si="128"/>
        <v>0</v>
      </c>
      <c r="V1072" s="24">
        <f t="shared" si="128"/>
        <v>0</v>
      </c>
      <c r="W1072" s="24">
        <f t="shared" si="128"/>
        <v>0</v>
      </c>
      <c r="X1072" s="24">
        <f t="shared" si="128"/>
        <v>0</v>
      </c>
      <c r="Y1072" s="24">
        <f t="shared" si="128"/>
        <v>0</v>
      </c>
      <c r="Z1072" s="24">
        <f t="shared" si="128"/>
        <v>0</v>
      </c>
      <c r="AA1072" s="24">
        <f t="shared" si="128"/>
        <v>0</v>
      </c>
      <c r="AB1072" s="24">
        <f t="shared" si="128"/>
        <v>0</v>
      </c>
      <c r="AC1072" s="24">
        <f t="shared" si="128"/>
        <v>0</v>
      </c>
      <c r="AD1072" s="24">
        <f t="shared" si="128"/>
        <v>0</v>
      </c>
      <c r="AE1072" s="24">
        <f t="shared" si="128"/>
        <v>0</v>
      </c>
    </row>
    <row r="1073" spans="1:10" ht="22.5" x14ac:dyDescent="0.2">
      <c r="A1073" s="19" t="s">
        <v>58</v>
      </c>
      <c r="B1073" s="33" t="s">
        <v>78</v>
      </c>
      <c r="C1073" s="33" t="s">
        <v>114</v>
      </c>
      <c r="D1073" s="33" t="s">
        <v>108</v>
      </c>
      <c r="E1073" s="33" t="s">
        <v>543</v>
      </c>
      <c r="F1073" s="33"/>
      <c r="G1073" s="33"/>
      <c r="H1073" s="24">
        <f>H1074+H1076</f>
        <v>4602020</v>
      </c>
      <c r="I1073" s="24">
        <f>I1074+I1076</f>
        <v>0</v>
      </c>
      <c r="J1073" s="24">
        <f>J1074+J1076</f>
        <v>0</v>
      </c>
    </row>
    <row r="1074" spans="1:10" x14ac:dyDescent="0.2">
      <c r="A1074" s="9" t="s">
        <v>441</v>
      </c>
      <c r="B1074" s="33" t="s">
        <v>78</v>
      </c>
      <c r="C1074" s="33" t="s">
        <v>114</v>
      </c>
      <c r="D1074" s="33" t="s">
        <v>108</v>
      </c>
      <c r="E1074" s="33" t="s">
        <v>544</v>
      </c>
      <c r="F1074" s="33"/>
      <c r="G1074" s="33"/>
      <c r="H1074" s="24">
        <f>SUM(H1075:H1075)</f>
        <v>1000000</v>
      </c>
      <c r="I1074" s="24">
        <f>SUM(I1075:I1075)</f>
        <v>0</v>
      </c>
      <c r="J1074" s="24">
        <f>SUM(J1075:J1075)</f>
        <v>0</v>
      </c>
    </row>
    <row r="1075" spans="1:10" x14ac:dyDescent="0.2">
      <c r="A1075" s="1" t="s">
        <v>21</v>
      </c>
      <c r="B1075" s="33" t="s">
        <v>78</v>
      </c>
      <c r="C1075" s="33" t="s">
        <v>114</v>
      </c>
      <c r="D1075" s="33" t="s">
        <v>108</v>
      </c>
      <c r="E1075" s="33" t="s">
        <v>544</v>
      </c>
      <c r="F1075" s="33" t="s">
        <v>211</v>
      </c>
      <c r="G1075" s="33"/>
      <c r="H1075" s="24">
        <v>1000000</v>
      </c>
      <c r="I1075" s="24">
        <v>0</v>
      </c>
      <c r="J1075" s="24">
        <v>0</v>
      </c>
    </row>
    <row r="1076" spans="1:10" x14ac:dyDescent="0.2">
      <c r="A1076" s="1" t="s">
        <v>21</v>
      </c>
      <c r="B1076" s="33" t="s">
        <v>78</v>
      </c>
      <c r="C1076" s="33" t="s">
        <v>114</v>
      </c>
      <c r="D1076" s="33" t="s">
        <v>108</v>
      </c>
      <c r="E1076" s="33" t="s">
        <v>544</v>
      </c>
      <c r="F1076" s="33" t="s">
        <v>211</v>
      </c>
      <c r="G1076" s="33" t="s">
        <v>220</v>
      </c>
      <c r="H1076" s="24">
        <v>3602020</v>
      </c>
      <c r="I1076" s="24">
        <v>0</v>
      </c>
      <c r="J1076" s="24">
        <v>0</v>
      </c>
    </row>
    <row r="1077" spans="1:10" ht="22.5" x14ac:dyDescent="0.2">
      <c r="A1077" s="1" t="s">
        <v>542</v>
      </c>
      <c r="B1077" s="33" t="s">
        <v>78</v>
      </c>
      <c r="C1077" s="33" t="s">
        <v>173</v>
      </c>
      <c r="D1077" s="33" t="s">
        <v>86</v>
      </c>
      <c r="E1077" s="33"/>
      <c r="F1077" s="33"/>
      <c r="G1077" s="33"/>
      <c r="H1077" s="24">
        <f>H1078+H1082</f>
        <v>79196867.359999999</v>
      </c>
      <c r="I1077" s="24">
        <f>I1078+I1082</f>
        <v>43783800</v>
      </c>
      <c r="J1077" s="24">
        <f>J1078+J1082</f>
        <v>43783800</v>
      </c>
    </row>
    <row r="1078" spans="1:10" ht="22.5" x14ac:dyDescent="0.2">
      <c r="A1078" s="1" t="s">
        <v>16</v>
      </c>
      <c r="B1078" s="33" t="s">
        <v>78</v>
      </c>
      <c r="C1078" s="33" t="s">
        <v>173</v>
      </c>
      <c r="D1078" s="33" t="s">
        <v>85</v>
      </c>
      <c r="E1078" s="33"/>
      <c r="F1078" s="33"/>
      <c r="G1078" s="33"/>
      <c r="H1078" s="24">
        <f t="shared" ref="H1078:J1080" si="129">H1079</f>
        <v>54729800</v>
      </c>
      <c r="I1078" s="24">
        <f t="shared" si="129"/>
        <v>43783800</v>
      </c>
      <c r="J1078" s="24">
        <f t="shared" si="129"/>
        <v>43783800</v>
      </c>
    </row>
    <row r="1079" spans="1:10" x14ac:dyDescent="0.2">
      <c r="A1079" s="18" t="s">
        <v>3</v>
      </c>
      <c r="B1079" s="33" t="s">
        <v>78</v>
      </c>
      <c r="C1079" s="33" t="s">
        <v>173</v>
      </c>
      <c r="D1079" s="33" t="s">
        <v>85</v>
      </c>
      <c r="E1079" s="33" t="s">
        <v>0</v>
      </c>
      <c r="F1079" s="33"/>
      <c r="G1079" s="33"/>
      <c r="H1079" s="24">
        <f t="shared" si="129"/>
        <v>54729800</v>
      </c>
      <c r="I1079" s="24">
        <f t="shared" si="129"/>
        <v>43783800</v>
      </c>
      <c r="J1079" s="24">
        <f t="shared" si="129"/>
        <v>43783800</v>
      </c>
    </row>
    <row r="1080" spans="1:10" ht="22.5" x14ac:dyDescent="0.2">
      <c r="A1080" s="1" t="s">
        <v>635</v>
      </c>
      <c r="B1080" s="33" t="s">
        <v>78</v>
      </c>
      <c r="C1080" s="33" t="s">
        <v>173</v>
      </c>
      <c r="D1080" s="33" t="s">
        <v>85</v>
      </c>
      <c r="E1080" s="33" t="s">
        <v>675</v>
      </c>
      <c r="F1080" s="33"/>
      <c r="G1080" s="33"/>
      <c r="H1080" s="24">
        <f t="shared" si="129"/>
        <v>54729800</v>
      </c>
      <c r="I1080" s="24">
        <f t="shared" si="129"/>
        <v>43783800</v>
      </c>
      <c r="J1080" s="24">
        <f t="shared" si="129"/>
        <v>43783800</v>
      </c>
    </row>
    <row r="1081" spans="1:10" x14ac:dyDescent="0.2">
      <c r="A1081" s="1" t="s">
        <v>175</v>
      </c>
      <c r="B1081" s="33" t="s">
        <v>78</v>
      </c>
      <c r="C1081" s="33" t="s">
        <v>173</v>
      </c>
      <c r="D1081" s="33" t="s">
        <v>85</v>
      </c>
      <c r="E1081" s="33" t="s">
        <v>675</v>
      </c>
      <c r="F1081" s="33" t="s">
        <v>174</v>
      </c>
      <c r="G1081" s="33" t="s">
        <v>220</v>
      </c>
      <c r="H1081" s="25">
        <v>54729800</v>
      </c>
      <c r="I1081" s="25">
        <v>43783800</v>
      </c>
      <c r="J1081" s="25">
        <v>43783800</v>
      </c>
    </row>
    <row r="1082" spans="1:10" x14ac:dyDescent="0.2">
      <c r="A1082" s="9" t="s">
        <v>697</v>
      </c>
      <c r="B1082" s="36" t="s">
        <v>78</v>
      </c>
      <c r="C1082" s="36" t="s">
        <v>173</v>
      </c>
      <c r="D1082" s="36" t="s">
        <v>88</v>
      </c>
      <c r="E1082" s="33"/>
      <c r="F1082" s="33"/>
      <c r="G1082" s="33"/>
      <c r="H1082" s="25">
        <f>H1083+H1085</f>
        <v>24467067.359999999</v>
      </c>
      <c r="I1082" s="25">
        <f>I1083+I1085</f>
        <v>0</v>
      </c>
      <c r="J1082" s="25">
        <f>J1083+J1085</f>
        <v>0</v>
      </c>
    </row>
    <row r="1083" spans="1:10" x14ac:dyDescent="0.2">
      <c r="A1083" s="9" t="s">
        <v>700</v>
      </c>
      <c r="B1083" s="36" t="s">
        <v>78</v>
      </c>
      <c r="C1083" s="36" t="s">
        <v>173</v>
      </c>
      <c r="D1083" s="36" t="s">
        <v>88</v>
      </c>
      <c r="E1083" s="36" t="s">
        <v>699</v>
      </c>
      <c r="F1083" s="36" t="s">
        <v>698</v>
      </c>
      <c r="G1083" s="33"/>
      <c r="H1083" s="25">
        <f>H1084</f>
        <v>12934067.359999999</v>
      </c>
      <c r="I1083" s="25">
        <f>I1084</f>
        <v>0</v>
      </c>
      <c r="J1083" s="25">
        <f>J1084</f>
        <v>0</v>
      </c>
    </row>
    <row r="1084" spans="1:10" x14ac:dyDescent="0.2">
      <c r="A1084" s="9" t="s">
        <v>697</v>
      </c>
      <c r="B1084" s="36" t="s">
        <v>78</v>
      </c>
      <c r="C1084" s="36" t="s">
        <v>173</v>
      </c>
      <c r="D1084" s="36" t="s">
        <v>88</v>
      </c>
      <c r="E1084" s="36" t="s">
        <v>699</v>
      </c>
      <c r="F1084" s="36" t="s">
        <v>698</v>
      </c>
      <c r="G1084" s="36"/>
      <c r="H1084" s="25">
        <v>12934067.359999999</v>
      </c>
      <c r="I1084" s="25">
        <v>0</v>
      </c>
      <c r="J1084" s="25">
        <v>0</v>
      </c>
    </row>
    <row r="1085" spans="1:10" x14ac:dyDescent="0.2">
      <c r="A1085" s="9" t="s">
        <v>697</v>
      </c>
      <c r="B1085" s="36" t="s">
        <v>78</v>
      </c>
      <c r="C1085" s="36" t="s">
        <v>173</v>
      </c>
      <c r="D1085" s="36" t="s">
        <v>88</v>
      </c>
      <c r="E1085" s="36" t="s">
        <v>699</v>
      </c>
      <c r="F1085" s="36" t="s">
        <v>698</v>
      </c>
      <c r="G1085" s="36" t="s">
        <v>220</v>
      </c>
      <c r="H1085" s="25">
        <v>11533000</v>
      </c>
      <c r="I1085" s="25">
        <v>0</v>
      </c>
      <c r="J1085" s="25">
        <v>0</v>
      </c>
    </row>
    <row r="1086" spans="1:10" x14ac:dyDescent="0.2">
      <c r="B1086" s="6"/>
      <c r="C1086" s="6"/>
      <c r="D1086" s="6"/>
      <c r="E1086" s="6"/>
      <c r="F1086" s="6"/>
      <c r="G1086" s="6"/>
      <c r="H1086" s="23"/>
      <c r="I1086" s="23"/>
      <c r="J1086" s="23"/>
    </row>
  </sheetData>
  <mergeCells count="22">
    <mergeCell ref="A12:F12"/>
    <mergeCell ref="A13:F13"/>
    <mergeCell ref="H10:J10"/>
    <mergeCell ref="H11:J11"/>
    <mergeCell ref="G12:J12"/>
    <mergeCell ref="G13:J13"/>
    <mergeCell ref="C16:E16"/>
    <mergeCell ref="H1:J1"/>
    <mergeCell ref="B1:F1"/>
    <mergeCell ref="B4:F4"/>
    <mergeCell ref="B5:F5"/>
    <mergeCell ref="E8:F8"/>
    <mergeCell ref="H5:J5"/>
    <mergeCell ref="B9:F9"/>
    <mergeCell ref="H4:J4"/>
    <mergeCell ref="H3:J3"/>
    <mergeCell ref="E2:J2"/>
    <mergeCell ref="H9:J9"/>
    <mergeCell ref="I8:J8"/>
    <mergeCell ref="A15:J15"/>
    <mergeCell ref="B10:F10"/>
    <mergeCell ref="A11:F11"/>
  </mergeCells>
  <phoneticPr fontId="4" type="noConversion"/>
  <pageMargins left="0.59055118110236227" right="0.23622047244094491" top="0.39370078740157483" bottom="0.39370078740157483" header="0.19685039370078741" footer="0.19685039370078741"/>
  <pageSetup paperSize="9" scale="60" fitToWidth="0" fitToHeight="15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'2021'!BFT_Print_Titles</vt:lpstr>
      <vt:lpstr>'2021'!Заголовки_для_печати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2021-06-04T10:04:21Z</cp:lastPrinted>
  <dcterms:created xsi:type="dcterms:W3CDTF">1996-10-08T23:32:33Z</dcterms:created>
  <dcterms:modified xsi:type="dcterms:W3CDTF">2021-09-16T04:58:05Z</dcterms:modified>
</cp:coreProperties>
</file>