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ИП 1" sheetId="1" r:id="rId1"/>
    <sheet name="ИП 2" sheetId="2" r:id="rId2"/>
    <sheet name="ИП 3" sheetId="3" r:id="rId3"/>
    <sheet name="ИП 4" sheetId="4" r:id="rId4"/>
    <sheet name="ИП 5" sheetId="5" r:id="rId5"/>
    <sheet name="ИП 6" sheetId="6" r:id="rId6"/>
    <sheet name="ИП 7" sheetId="7" r:id="rId7"/>
    <sheet name="ИП 8" sheetId="8" r:id="rId8"/>
    <sheet name="ИП 9" sheetId="9" r:id="rId9"/>
    <sheet name="ИП 10" sheetId="10" r:id="rId10"/>
    <sheet name="ИП 11" sheetId="11" r:id="rId11"/>
    <sheet name="ИП 12" sheetId="12" r:id="rId12"/>
    <sheet name="ИП 13" sheetId="13" r:id="rId13"/>
    <sheet name="ИП 14" sheetId="14" r:id="rId14"/>
    <sheet name="ИП 15" sheetId="15" r:id="rId15"/>
    <sheet name="ИП 16" sheetId="16" r:id="rId16"/>
    <sheet name="ИП 17" sheetId="17" r:id="rId17"/>
    <sheet name="ИП 18" sheetId="18" r:id="rId18"/>
    <sheet name="ИП 19" sheetId="19" r:id="rId19"/>
    <sheet name="ИП 20" sheetId="20" r:id="rId20"/>
    <sheet name="ИП 21" sheetId="21" r:id="rId21"/>
    <sheet name="рейтинг" sheetId="22" r:id="rId22"/>
    <sheet name="Лист1" sheetId="23" r:id="rId23"/>
  </sheets>
  <definedNames>
    <definedName name="Excel_BuiltIn_Print_Titles" localSheetId="1">'ИП 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<sst xmlns="http://schemas.openxmlformats.org/spreadsheetml/2006/main" count="543" uniqueCount="240">
  <si>
    <t>Инициативное бюджетирование 2022 год</t>
  </si>
  <si>
    <t>Информация о количестве набранных баллов по установленным критериям</t>
  </si>
  <si>
    <t>наименование проекта № 1</t>
  </si>
  <si>
    <t>Благоустройство общественной территории - детская игровая площадка между домами 5А и 7 по ул.Центральная в п.Сагаусты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</si>
  <si>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7104 от 17.10.2022 г.</t>
    </r>
  </si>
  <si>
    <t>Стоимость и краткое описание инициативного проекта, рублей</t>
  </si>
  <si>
    <t>Обустройство детской игровой площадки с установкой малых архитектурных форм;
Обустройство баскетбольной площадки и установка спортивного оборудования;
Установка ограждения, освещения.</t>
  </si>
  <si>
    <t>Критерий 1
Приоритетные направления реализации ИП</t>
  </si>
  <si>
    <t>Критерий 2
Актуальность проблемы</t>
  </si>
  <si>
    <t>Критерий 3
Степень проработанности ИП</t>
  </si>
  <si>
    <t>Критерий 4
Количество жителей, заинтересованных в реализации ИП</t>
  </si>
  <si>
    <t>Критерий 5
Планируемый объем инициативных платежей</t>
  </si>
  <si>
    <t>Критерий 6
Степень планируемого имущественного или трудового участия</t>
  </si>
  <si>
    <t>Критерий 7
Результаты электронного голосования</t>
  </si>
  <si>
    <t>125 голосов</t>
  </si>
  <si>
    <t>Итоговая сумма баллов</t>
  </si>
  <si>
    <t>Справочно: Численность населения Солнечного сельского поселения на 01.01.2022г.   1912 чел.</t>
  </si>
  <si>
    <t>наименование проекта № 2</t>
  </si>
  <si>
    <t>Благоустройство общественной территории - детская спортивная площадка по ул.Ракетная 9 п.Полянный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</si>
  <si>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7105 от 17.10.2022 г.</t>
    </r>
  </si>
  <si>
    <t>122 голоса</t>
  </si>
  <si>
    <t>наименование проекта № 3</t>
  </si>
  <si>
    <t>Устройство мини футбольного поля в п.Солнечный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</si>
  <si>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7106 от 17.10.2022 г.</t>
    </r>
  </si>
  <si>
    <t>143 голоса</t>
  </si>
  <si>
    <t>наименование проекта № 4</t>
  </si>
  <si>
    <t>Благоустройство общественной территории – детская спортивная площадка возле домов 1 и 1А по ул.Советская в п.Нагорный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</si>
  <si>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7107 от 17.10.2022 г.</t>
    </r>
  </si>
  <si>
    <t>130 голосов</t>
  </si>
  <si>
    <t>наименование проекта № 5</t>
  </si>
  <si>
    <t>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</t>
  </si>
  <si>
    <t>Благоустройство территории МОУ Кременкульская СОШ путем комплексного размещения универсальных спортивных площадок на площади 2 231 кв. м. Для занятия легкой атлетикой, в беговых дисциплинах, прыжках в длину, толкании ядра, общей физической подготовкой, мини-футболом, гандболом, тег-регби, баскетболом, волейболом и другими видами спорта.</t>
  </si>
  <si>
    <t>Справочно: Численность населения Кременкульского сельского поселения на 01.01.2022г.   18609 чел.</t>
  </si>
  <si>
    <t>наименование проекта № 6</t>
  </si>
  <si>
    <t>Ремонт кровли МДОУ "Детский  сад комбинированного вида №3" (здание детского сада), с.Долгодеревенское, пер.Школьный, 27</t>
  </si>
  <si>
    <t>В рамках проведения ремонта предусмотрены работы по демонтажу старой кровли,
ремонт цементной стяжки,
Устройство кровель плоских из наплавляемых материалов.</t>
  </si>
  <si>
    <t>243 голоса</t>
  </si>
  <si>
    <t>Справочно: Численность населения Дологодеревенского сельского поселения на 01.01.2022г.  12309 чел.</t>
  </si>
  <si>
    <t>наименование проекта № 7</t>
  </si>
  <si>
    <t>Устройство площадки для активного отдыха детей дошкольного возраста деревни Касарги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</si>
  <si>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7412 от 26.10.2022 г.</t>
    </r>
  </si>
  <si>
    <t>Проект предусматривает подготовку покрытия участка и размещение на нем малых архитектурных форм для детей от 3 до 6 лет и от 5 до 8 лет;
Установка скамеек.</t>
  </si>
  <si>
    <t>197 голосов</t>
  </si>
  <si>
    <t>наименование проекта № 8</t>
  </si>
  <si>
    <t>Благоустройство общественной территории Площадка по ул.Школьная, около д.47 в с.Кайгородово</t>
  </si>
  <si>
    <t>Проектом предусмотрено: устройство многофункциональной площадки;
Обустройство детской площадки для отдыха и тротуаров;
Устройство ограждения, проведение работ по озеленению;
Установка освещения;
Установка памятного знака в честь Защитников Отечества;
Установка МАФ, урн, скамеек, флагштоков.</t>
  </si>
  <si>
    <t>208 голосов</t>
  </si>
  <si>
    <t>Справочно: Численность населения Алишевского сельского поселения на 01.01.2022г.  2614 чел.</t>
  </si>
  <si>
    <t>наименование проекта № 9</t>
  </si>
  <si>
    <t>Текущий ремонт дорожного покрытия ул.Школьная (между домом № 64К и домом №66) в с.Кайгородово</t>
  </si>
  <si>
    <t>Проектом предусмотрены работы по текущему ремонту проезжей части улицы протяженностью 436 м., шириной от 5,0 до 6,0 м., площадью 2580 кв. м., с разработкой природного грунта, устройством основания из скальника, устройством покрытия однослойного из фракционного щебня с последующим уплотнением.</t>
  </si>
  <si>
    <t>193 голоса</t>
  </si>
  <si>
    <t>Справочно: Численность населения Алишевского сельского поселения на 01.01.2022г. 2614 чел.</t>
  </si>
  <si>
    <t>наименование проекта № 10</t>
  </si>
  <si>
    <t>Капитальный ремонт кровли здания МДОУ «Д/с № 18 д.Казанцево</t>
  </si>
  <si>
    <t xml:space="preserve">Проект предусматривает  капитальный ремонт мягкой кровли площадью 1529 кв. м.
</t>
  </si>
  <si>
    <t>351 голос</t>
  </si>
  <si>
    <t>Справочно: Численность населения Рощинского сельского поселения на 01.01.2022г.  12388 чел.</t>
  </si>
  <si>
    <t>наименование проекта № 11</t>
  </si>
  <si>
    <t>Благоустройство общественной территории по ул.Ленина д.12 (перед зданием администрации), ул.Ленина д.17 (между сквером и магазином) в п.Мирный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</si>
  <si>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7606 от 02.11.2022 г.</t>
    </r>
  </si>
  <si>
    <t>Проектом предусмотрено благоустройство общественной территории на площади 1721 кв. м. с реконструкцией покрытия, проведением озеленения, установки ограждения, малых архитектурных форм.</t>
  </si>
  <si>
    <t>195 голосов</t>
  </si>
  <si>
    <t>Справочно: Численность населения Мирненского сельского поселения на 01.01.2022г.  3759 чел.</t>
  </si>
  <si>
    <t>наименование проекта № 12</t>
  </si>
  <si>
    <t>Замена ограждения МДОУ «ДСКВ № 19 п. Рощино"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</si>
  <si>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7622 от 03.11.2022 г.</t>
    </r>
  </si>
  <si>
    <t>Проектом предусмотрена замена ограждения территории МДОУ «ДСКВ №19 п. Рощино», обеспечение безопасных условий для жизнедеятельности воспитанников, приведение в соответствие санитарным нормам высоты ограждения.</t>
  </si>
  <si>
    <t>466 голосов</t>
  </si>
  <si>
    <t>наименование проекта № 13</t>
  </si>
  <si>
    <t>Ремонт спортивного зала, находящегося в здании МОУ "Трубненская СОШ" по адресу: п. Трубный, ул. Комсомольская, д.3</t>
  </si>
  <si>
    <r>
      <rPr>
        <sz val="12"/>
        <rFont val="Times New Roman"/>
        <family val="1"/>
      </rPr>
      <t>вх.№ заявления</t>
    </r>
    <r>
      <rPr>
        <u val="single"/>
        <sz val="12"/>
        <rFont val="Times New Roman"/>
        <family val="1"/>
      </rPr>
      <t xml:space="preserve"> 7746 от 08.11.2022 г.</t>
    </r>
  </si>
  <si>
    <t>В рамках проведения ремонта спортивного зала в здании МОУ «Трубненская СОШ» предусмотрена замена напольного покрытия, оконных и дверных блоков, замена электропроводки, штукатурно-малярные работы.</t>
  </si>
  <si>
    <t>265 голосов</t>
  </si>
  <si>
    <t>наименование проекта № 14</t>
  </si>
  <si>
    <t>Благоустройство фасадов зданий в МДОУ «ДС № 50 п.Западный"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</si>
  <si>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7754 от 08.11.2022 г.</t>
    </r>
  </si>
  <si>
    <t>В ходе реализации инициативного проекта предусмотрено благоустройство фасадов зданий МДОУ «ДС № 50 п. Западный»</t>
  </si>
  <si>
    <t>634 голоса</t>
  </si>
  <si>
    <t>Справочно: Численность населения Кременкульского сельского поселения на 01.01.2022г.  18609 чел.</t>
  </si>
  <si>
    <t>наименование проекта № 15</t>
  </si>
  <si>
    <t>Замена теневых навесов в МДОУ "Детский сад №40 п.Есаульский"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</si>
  <si>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7671 от 03.11.2022 г.</t>
    </r>
  </si>
  <si>
    <t>216 голосов</t>
  </si>
  <si>
    <t>Справочно: Численность населения Есаульского сельского поселения на 01.01.2022г.  2732 чел.</t>
  </si>
  <si>
    <t>наименование проекта № 16</t>
  </si>
  <si>
    <t>Реконструкция Обелиска «Воинам павшим ВОВ» в п.Теченский Сосновского района Челябинской области</t>
  </si>
  <si>
    <t>Проект включает в себя замену и реконструкцию обелиска, облагораживание прилегающей к памятнику территории с установкой малых архитектурных форм и флагштока, озеленение.</t>
  </si>
  <si>
    <t>181 голос</t>
  </si>
  <si>
    <t>Справочно: Численность населения Теченского сельского поселения на 01.01.2022г.  1163 чел.</t>
  </si>
  <si>
    <t>наименование проекта № 17</t>
  </si>
  <si>
    <t>"Благоустройство и установка детской спортивной площадки" в д.Киржакуль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</si>
  <si>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7773 от 09.11.2022 г.</t>
    </r>
  </si>
  <si>
    <t>Проект включает в себя установку детской площадки, установку волейбольно-баскетбольной площадки, благоустройство и облагораживание прилегающей территории.</t>
  </si>
  <si>
    <t>175 голосов</t>
  </si>
  <si>
    <t>наименование проекта № 18</t>
  </si>
  <si>
    <t>Ремонт ограждения территории МОУ Смольнинская ООШ д. Смольное, по адресу: Челябинская область, Сосновский район, д.Смольное, ул. Школьная, д. 5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</si>
  <si>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7845 от 14.11.2022 г.</t>
    </r>
  </si>
  <si>
    <t>Инициативным проектом предусмотрен ремонт ограждения МОУ Смольнинской ОООШ</t>
  </si>
  <si>
    <t>0 руб.</t>
  </si>
  <si>
    <t>105 голосов</t>
  </si>
  <si>
    <t>Справочно: Численность населения Саккуловского сельского поселения на 01.01.2022г.  3891 чел.</t>
  </si>
  <si>
    <t>наименование проекта № 19</t>
  </si>
  <si>
    <t>Благоустройство территории МДОУ № 7 п. Саргазы замена асфальта</t>
  </si>
  <si>
    <t>вх.№ заявления7860 от 14.11.2022 г.</t>
  </si>
  <si>
    <t>В ходе реализации инициативного проекта будет проведена замена асфальтного покрытия на территории МДОУ № 7 п. Саргазы</t>
  </si>
  <si>
    <t>188 голосов</t>
  </si>
  <si>
    <t>Справочно: Численность населения Саргазиного сельского поселения на 01.01.2022г.   4329 чел.</t>
  </si>
  <si>
    <t>наименование проекта № 20</t>
  </si>
  <si>
    <t>Благоустройство территории МДОУ № 7 п. Саргазы замена ограждения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</si>
  <si>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7861 от 14.11.2022 г.</t>
    </r>
  </si>
  <si>
    <t>Инициативный проект включает в себя замену ограждения на территории МДОУ № 7 п. Саргазы</t>
  </si>
  <si>
    <t>Справочно: Численность населения Саргазиного сельского поселения на 01.01.2022г.  4329 чел.</t>
  </si>
  <si>
    <t>наименование проекта № 21</t>
  </si>
  <si>
    <t>Капитальный ремонт сети электроснабжения здания дома культуры по адресу: Челябинская область, Сосновский район, п. Рощино, ул. Ленина д.9 МБУК "МСКО"</t>
  </si>
  <si>
    <r>
      <rPr>
        <sz val="12"/>
        <rFont val="Times New Roman"/>
        <family val="1"/>
      </rPr>
      <t xml:space="preserve">вх.№ заявления </t>
    </r>
    <r>
      <rPr>
        <u val="single"/>
        <sz val="12"/>
        <rFont val="Times New Roman"/>
        <family val="1"/>
      </rPr>
      <t>7924 от 15.11.2022 г.</t>
    </r>
  </si>
  <si>
    <t>В рамках ремонта предусмотрены работы:·демонтаж вводно-распределительного устройства, этажных щитов, распределительной сети;·монтаж воздушной линии электропередач;·пусконаладочные работы внешнего и внутреннего электроснабжения.</t>
  </si>
  <si>
    <t>374 голоса</t>
  </si>
  <si>
    <t>Справочно: Численность населения Рощинского сельского поселения на 01.01.2022г.     12388 чел</t>
  </si>
  <si>
    <t>Обустройство мини футбольного поля на месте заброшенного хоккейного поля рядом с МОУ Солнечная СОШ.
Демонтаж старой аварийной хоккейной площадки.
Обустройство мини футбольного поля с искусственной травой и ограждением.
Установка освещения.</t>
  </si>
  <si>
    <t>Инициативное бюджетирование 2023 год</t>
  </si>
  <si>
    <t>Благоустройство территории</t>
  </si>
  <si>
    <t>Организация обустройства объектов социальной сферы</t>
  </si>
  <si>
    <t>Дорожная деятельность</t>
  </si>
  <si>
    <t>проблема является для жителей муниципального образования ил его части значительной, отсутствие ее решения будет негативно сказываться на качестве жизни жителей</t>
  </si>
  <si>
    <t>проблема является для жителей муниципального образования или его части значительной, отсутствие ее решения будет негативно сказываться на качестве жизни жителей</t>
  </si>
  <si>
    <t>не предусмотрено</t>
  </si>
  <si>
    <t>количество благополучателей 64 чел. (прямые благополучатели) + 550 чел. (косвенные благополучатели) = 614 чел.
23,5% = 614/2614*100%</t>
  </si>
  <si>
    <t>количество благополучателей 200 чел. (прямые благополучатели)+ 240 (косвенные благополучатели) = 440 чел
3,57% = 440/12309*100%</t>
  </si>
  <si>
    <t>представлена смета, фотофиксация схода, имеются фотографии текущего состояния объекта или места реализаации проекта, дизайн-проект</t>
  </si>
  <si>
    <t>инициативные платежи 10 000 руб.; расчет 10000/2050140,75*100% = 0,49%</t>
  </si>
  <si>
    <t xml:space="preserve">инициативные платежи 10 000 руб.; расчет 10000/2854501,54*100% =  0,35% </t>
  </si>
  <si>
    <t>Обустройство детской спортивной игровой площадки с установкой малых архитектурных форм, 
Обустройство волейбольно-баскетбольной площадки и установка спортивного оборудования. 
Установка ограждения и освещения.</t>
  </si>
  <si>
    <t>представлены смета, фотофиксация схода, дизайн-проект</t>
  </si>
  <si>
    <t>количество благополучателей 1000 чел., расчет 1000/1912*100% = 52,3%</t>
  </si>
  <si>
    <t xml:space="preserve">инициативные платежи 10 000 руб.;  10000/6023138,48*100% = 0,17% </t>
  </si>
  <si>
    <t>инициативные платежи 10 000 руб.; расчет 10000/5099500,47*100%= 0,2%</t>
  </si>
  <si>
    <t>количество благополучателей 6000 чел.;  6000/18609*100% = 32,24%</t>
  </si>
  <si>
    <t>инициативные платежи 167 081,72 руб.; 167081,72/8354086*100% = 2%</t>
  </si>
  <si>
    <t xml:space="preserve">1013 голосов, это более 1% жителей района  </t>
  </si>
  <si>
    <t>инициативные платежи 10 000 руб.; расчет   10000/2040239,96*100% = 0,5%</t>
  </si>
  <si>
    <t>инициативные платежи 19 500 руб.; расчет  19500/951000*100% =  2,05%</t>
  </si>
  <si>
    <t xml:space="preserve">инициативные платежи 85 000 руб.; расчет: 85000/8487249,60*100% = 1%  </t>
  </si>
  <si>
    <t xml:space="preserve">количество благополучателей 1150 чел.; расчет: 1150/2614*100% = 44% </t>
  </si>
  <si>
    <t>инициативные платежи 26 500 руб. ; расчет 26500/2633304*100% = 1%</t>
  </si>
  <si>
    <t>количество благополучателей 1350 чел.; расчет 1350/12388*100% = 10,9%</t>
  </si>
  <si>
    <t>инициативные платежи 19 565 руб.; расчет 19565/1956459*100% = 1%</t>
  </si>
  <si>
    <t xml:space="preserve">инициативные платежи 1000 руб.; расчет 1000/3034214,33*100% = 0,03% </t>
  </si>
  <si>
    <t xml:space="preserve">количество благополучателей 2000 чел. (прямые благополучатели)+2500 чел.(косвенные благополучатели)= 4500 чел.
расчет 4500/2614*100% = 172,15% </t>
  </si>
  <si>
    <t>инициативные платежи 15 321 руб.; расчет 15321/1532100*100% = 1%</t>
  </si>
  <si>
    <t>количество благополучателей 1000 чел.; расчет 1000/18609*100% = 5,37%</t>
  </si>
  <si>
    <t>инициативные платежи 17 400 руб.; расчет 17400/1735430,85*100% = 1%</t>
  </si>
  <si>
    <t>Инициативным проектом предусмотрены работы по демонтажу трех старых навесов, установке трех теневых навеса, уборке территории, обеспечению порядка на прогулочных участках.</t>
  </si>
  <si>
    <t>инициативные платежи 18 744,69 руб.; расчет 18744,69/1874469,71*100% = 1%</t>
  </si>
  <si>
    <t>количество благополучателей 1000 чел., расчет 1000/1163*100% = 86%</t>
  </si>
  <si>
    <t>инициативные платежи 19 720,83 руб.; расчет 19720,83/1972083,27*100% = 1%</t>
  </si>
  <si>
    <t>количество благополучателей 230 чел.; расчет 230/3891*100% = 6%</t>
  </si>
  <si>
    <t>количество благополучателей 300 чел.; расчет 300/4329*100% =7%</t>
  </si>
  <si>
    <t>количество благополучателей 300 чел.; расчет 300/4329*100% = 7%</t>
  </si>
  <si>
    <t>инициативные платежи 116 375 руб.; расчет 116375/3879170*100% =3%</t>
  </si>
  <si>
    <t xml:space="preserve">количество благополучателей 7543 чел.;  7543/12388*100% = 60,89% </t>
  </si>
  <si>
    <t xml:space="preserve">В качестве трудового участия предсмотрены работы по демонтажу старого хоккейного корта, забора  на сумму  (40270,46 + 87639,73 +142264,16+6755,87+27318,68)= 304248,9 руб.,                                                  расчет 304248,9/6023138,48*100% =  5,05%  </t>
  </si>
  <si>
    <t>Справочно: 1. Численность населения Теченского сельского поселения на 01.01.2022г.  1163 чел.;</t>
  </si>
  <si>
    <t>2. по данным администрации Теченского сельского поселения в д.Киржакуль проживает 450 человек, из них 115 детей</t>
  </si>
  <si>
    <t>Справочно: 1. Численность населения Мирненского сельского поселения на 01.01.2022г.   3759 чел.</t>
  </si>
  <si>
    <t>2. по данным администрации Мирненского сельского поселения в д.Касарги проживает 822 человек, из них 200 детей</t>
  </si>
  <si>
    <t>Наименование проекта</t>
  </si>
  <si>
    <t>Стоимость проекта, руб.</t>
  </si>
  <si>
    <t>Сумма баллов по критериям</t>
  </si>
  <si>
    <t>Ремонт кровли МДОУ "Детский сад комбинированного вида №3" (здание детского сада), с.Долгодеревенское, пер.Школьный, 27</t>
  </si>
  <si>
    <t>Благоустройство общественной территории Площадка по ул.Школьная, около д.47 в с.Кайгородово»</t>
  </si>
  <si>
    <t>Текущий ремонт дорожного покрытия ул.Школьная (между домом № 64К и домом №66) в с. Кайгородово</t>
  </si>
  <si>
    <t>Капитальный ремонт кровли здания МДОУ «Д/с № 18 д.Казанцево»</t>
  </si>
  <si>
    <r>
      <t xml:space="preserve">вх.№ заявления </t>
    </r>
    <r>
      <rPr>
        <u val="single"/>
        <sz val="12"/>
        <rFont val="Times New Roman"/>
        <family val="1"/>
      </rPr>
      <t>7259 от 20.10.2022 г.</t>
    </r>
  </si>
  <si>
    <r>
      <t xml:space="preserve">вх.№ заявления </t>
    </r>
    <r>
      <rPr>
        <u val="single"/>
        <sz val="12"/>
        <rFont val="Times New Roman"/>
        <family val="1"/>
      </rPr>
      <t>7440 от 27.10.2022 г.</t>
    </r>
  </si>
  <si>
    <r>
      <t xml:space="preserve">вх.№ заявления </t>
    </r>
    <r>
      <rPr>
        <u val="single"/>
        <sz val="12"/>
        <rFont val="Times New Roman"/>
        <family val="1"/>
      </rPr>
      <t>7441 от 27.10.2022 г.</t>
    </r>
  </si>
  <si>
    <r>
      <t xml:space="preserve">вх.№ заявления </t>
    </r>
    <r>
      <rPr>
        <u val="single"/>
        <sz val="12"/>
        <rFont val="Times New Roman"/>
        <family val="1"/>
      </rPr>
      <t>7336 от 25.10.2022 г.</t>
    </r>
  </si>
  <si>
    <r>
      <t xml:space="preserve">вх.№ заявления </t>
    </r>
    <r>
      <rPr>
        <u val="single"/>
        <sz val="12"/>
        <rFont val="Times New Roman"/>
        <family val="1"/>
      </rPr>
      <t>7549 от 31.10.2022 г.</t>
    </r>
  </si>
  <si>
    <r>
      <t xml:space="preserve">вх.№ заявления </t>
    </r>
    <r>
      <rPr>
        <u val="single"/>
        <sz val="12"/>
        <rFont val="Times New Roman"/>
        <family val="1"/>
      </rPr>
      <t>7772 от 09.11.2022 г.</t>
    </r>
  </si>
  <si>
    <t>итого по проектам</t>
  </si>
  <si>
    <t>в т.ч. Нарастающим итогом</t>
  </si>
  <si>
    <t>итого нараст итогом</t>
  </si>
  <si>
    <t>представлена смета, фотофиксация схода, имеется дизайн-проект</t>
  </si>
  <si>
    <t>представлена смета, фотофиксация схода, имеются фотографии текущего состояния объекта, дизайн-проект</t>
  </si>
  <si>
    <t>представлена смета, фотофиксация схода, имеются фотографии текущего состояния объекта</t>
  </si>
  <si>
    <t>представлена смета, фотофиксация схода, имеются фотографии текущего состояния места реализаации проекта, дизайн-проект</t>
  </si>
  <si>
    <t xml:space="preserve">представлена смета, госэкспертиза сметной документации, фотофиксация схода, имеются фотографии текущего состояния объекта </t>
  </si>
  <si>
    <t>инициативные платежи в размере 0,1% от суммы заключенного контракта (5533,72руб.)</t>
  </si>
  <si>
    <t>представлена смета, фотофиксация схода, имеются фотографии текущего состояния объекта , дизайн-проект</t>
  </si>
  <si>
    <t xml:space="preserve">представлена смета, фотофиксация схода, имеются фотографии текущего состояния объекта </t>
  </si>
  <si>
    <t>представлена смета, фотофиксация схода, имеются фотографии текущего состояния объекта или места реализации проекта, дизайн-проект</t>
  </si>
  <si>
    <t>представлена смета, госэкспертиза сметы, фотофиксация схода</t>
  </si>
  <si>
    <t>Справочно: 1. Численность населения Солнечного сельского поселения на 01.01.2022г.   1912 чел.</t>
  </si>
  <si>
    <t>2. по данным администрации Солнечного сельского поселения в д.Сагаусты проживает 117 человек, из них 31 детей</t>
  </si>
  <si>
    <t>2. по данным администрации Солнечного сельского поселения в п.Полянный проживает 226 человек, из них 57 детей</t>
  </si>
  <si>
    <t xml:space="preserve">проблема является для жителей муниципального образования или его частинаиболее важной,  решение проблемы необходимо для поддержания и сохранения условий жизнеобеспечения жителей </t>
  </si>
  <si>
    <t>по данным инициатора количество благополучателей 700 чел., расчет 700/3759*100% =  18,62%</t>
  </si>
  <si>
    <t>проблема является для жителей муниципального образования или его части менее важной, ее решение может привести к улучшению качества жизни жителей</t>
  </si>
  <si>
    <t xml:space="preserve">количество благополучателей 1000 чел.; расчет 1000/12388*100% = 8,07% </t>
  </si>
  <si>
    <t>инициативные платежи 73 401,54 руб.; расчет 73401,54/3670077,04*100% = 2%</t>
  </si>
  <si>
    <t xml:space="preserve">количество благополучателей 515 чел.; 515/2732*100% =  18,85% </t>
  </si>
  <si>
    <t>по данным инициатора количество благополучателей 500 чел.; расчет 500/1163*100% = 43%                     при подсчете баллов  принято 450 человек (справка сельского поселения); 450/1163 = 38,7%</t>
  </si>
  <si>
    <t>Обустройство детской спортивной игровой площадки с установкой малых архитектурных форм и установка спортивного оборудования; Установка ограждения; Организация тротуаров и парковок.</t>
  </si>
  <si>
    <t>остаток от выделенных средств, руб.</t>
  </si>
  <si>
    <t>Стоимость проектов за минусом иниц.пл.</t>
  </si>
  <si>
    <t>в т.ч. иниц. платежи</t>
  </si>
  <si>
    <t>контроль сумм:</t>
  </si>
  <si>
    <t>Рейтинговый номер проекта</t>
  </si>
  <si>
    <t>вх.№ и дата подачи заявления, рег. № проекта</t>
  </si>
  <si>
    <r>
      <t xml:space="preserve">7104 от 17.10.2022, </t>
    </r>
    <r>
      <rPr>
        <b/>
        <sz val="12"/>
        <rFont val="Times New Roman"/>
        <family val="1"/>
      </rPr>
      <t>№ 1</t>
    </r>
  </si>
  <si>
    <r>
      <t>7105 от 17.10.2022;</t>
    </r>
    <r>
      <rPr>
        <b/>
        <sz val="12"/>
        <rFont val="Times New Roman"/>
        <family val="1"/>
      </rPr>
      <t xml:space="preserve"> № 2</t>
    </r>
  </si>
  <si>
    <r>
      <t>7106 от 17.10.2022;</t>
    </r>
    <r>
      <rPr>
        <b/>
        <sz val="14"/>
        <rFont val="Times New Roman"/>
        <family val="1"/>
      </rPr>
      <t xml:space="preserve"> № 3</t>
    </r>
  </si>
  <si>
    <r>
      <t xml:space="preserve">7107 от 17.10.2022; </t>
    </r>
    <r>
      <rPr>
        <b/>
        <sz val="14"/>
        <rFont val="Times New Roman"/>
        <family val="1"/>
      </rPr>
      <t>№ 4</t>
    </r>
  </si>
  <si>
    <r>
      <t xml:space="preserve"> 7336 от 25.10.2022; </t>
    </r>
    <r>
      <rPr>
        <b/>
        <sz val="14"/>
        <rFont val="Times New Roman"/>
        <family val="1"/>
      </rPr>
      <t>№6</t>
    </r>
  </si>
  <si>
    <r>
      <t xml:space="preserve">7412 от 26.10.2022; </t>
    </r>
    <r>
      <rPr>
        <b/>
        <sz val="14"/>
        <rFont val="Times New Roman"/>
        <family val="1"/>
      </rPr>
      <t>№7</t>
    </r>
  </si>
  <si>
    <r>
      <t xml:space="preserve">7441 от 27.10.2022 г.; </t>
    </r>
    <r>
      <rPr>
        <b/>
        <sz val="14"/>
        <rFont val="Times New Roman"/>
        <family val="1"/>
      </rPr>
      <t>№9</t>
    </r>
  </si>
  <si>
    <r>
      <t xml:space="preserve">7549 от 31.10.2022; </t>
    </r>
    <r>
      <rPr>
        <b/>
        <sz val="14"/>
        <rFont val="Times New Roman"/>
        <family val="1"/>
      </rPr>
      <t>№ 10</t>
    </r>
  </si>
  <si>
    <r>
      <t xml:space="preserve">7622 от 3.11.2022; </t>
    </r>
    <r>
      <rPr>
        <b/>
        <sz val="14"/>
        <rFont val="Times New Roman"/>
        <family val="1"/>
      </rPr>
      <t>№12</t>
    </r>
  </si>
  <si>
    <r>
      <t xml:space="preserve">7606 от 2.11.2022; </t>
    </r>
    <r>
      <rPr>
        <b/>
        <sz val="14"/>
        <rFont val="Times New Roman"/>
        <family val="1"/>
      </rPr>
      <t>№11</t>
    </r>
  </si>
  <si>
    <r>
      <t xml:space="preserve">7440 от 27.10.2022; </t>
    </r>
    <r>
      <rPr>
        <b/>
        <sz val="14"/>
        <rFont val="Times New Roman"/>
        <family val="1"/>
      </rPr>
      <t>№8</t>
    </r>
  </si>
  <si>
    <r>
      <t xml:space="preserve">7746 от 8.11.2022; </t>
    </r>
    <r>
      <rPr>
        <b/>
        <sz val="14"/>
        <rFont val="Times New Roman"/>
        <family val="1"/>
      </rPr>
      <t>№13</t>
    </r>
  </si>
  <si>
    <r>
      <t xml:space="preserve">7671 от 3.11.2022; </t>
    </r>
    <r>
      <rPr>
        <b/>
        <sz val="14"/>
        <rFont val="Times New Roman"/>
        <family val="1"/>
      </rPr>
      <t>№15</t>
    </r>
  </si>
  <si>
    <r>
      <t xml:space="preserve">7924 от 15.11.2022; </t>
    </r>
    <r>
      <rPr>
        <b/>
        <sz val="14"/>
        <rFont val="Times New Roman"/>
        <family val="1"/>
      </rPr>
      <t>№ 21</t>
    </r>
  </si>
  <si>
    <r>
      <t xml:space="preserve">7861 от 14.11.2022; </t>
    </r>
    <r>
      <rPr>
        <b/>
        <sz val="14"/>
        <rFont val="Times New Roman"/>
        <family val="1"/>
      </rPr>
      <t>№ 20</t>
    </r>
  </si>
  <si>
    <r>
      <t xml:space="preserve">7860 от 14.11.2022; </t>
    </r>
    <r>
      <rPr>
        <b/>
        <sz val="14"/>
        <rFont val="Times New Roman"/>
        <family val="1"/>
      </rPr>
      <t>№ 19</t>
    </r>
  </si>
  <si>
    <r>
      <t xml:space="preserve">7845 от 14.11.2022; </t>
    </r>
    <r>
      <rPr>
        <b/>
        <sz val="14"/>
        <rFont val="Times New Roman"/>
        <family val="1"/>
      </rPr>
      <t>№ 18</t>
    </r>
  </si>
  <si>
    <r>
      <t xml:space="preserve">7259 от 20.10.2022; </t>
    </r>
    <r>
      <rPr>
        <b/>
        <sz val="14"/>
        <rFont val="Times New Roman"/>
        <family val="1"/>
      </rPr>
      <t>№5</t>
    </r>
  </si>
  <si>
    <r>
      <t xml:space="preserve">7773 от 09.11.2022; </t>
    </r>
    <r>
      <rPr>
        <b/>
        <sz val="14"/>
        <rFont val="Times New Roman"/>
        <family val="1"/>
      </rPr>
      <t>№ 17</t>
    </r>
  </si>
  <si>
    <r>
      <t xml:space="preserve">7772 от 09.11.2022; </t>
    </r>
    <r>
      <rPr>
        <b/>
        <sz val="14"/>
        <rFont val="Times New Roman"/>
        <family val="1"/>
      </rPr>
      <t>№ 16</t>
    </r>
  </si>
  <si>
    <r>
      <t xml:space="preserve">7754 от 8.11.2022;    </t>
    </r>
    <r>
      <rPr>
        <b/>
        <sz val="14"/>
        <rFont val="Times New Roman"/>
        <family val="1"/>
      </rPr>
      <t>№ 14</t>
    </r>
  </si>
  <si>
    <t>Предварительный рейтинг инициативных проектов на 2023 год</t>
  </si>
  <si>
    <t>Справочно: 1. Численность населения Солнечного сельского поселения на 01.01.2022г.  1912 чел.</t>
  </si>
  <si>
    <t>2. по данным администрации Солнечного сельского поселения в п.Нагорный проживает 426 человек, из них 107 детей</t>
  </si>
  <si>
    <t>по данным инициатора количество благополучателей 800 чел. ; расчет 800/1912*100% = 41,84%                                 при подсчете баллов  принято 117 человек (по числу проживающих в населенном пункте); расчет 117/1912 = 6,1%</t>
  </si>
  <si>
    <t>по данным инициатора количество благополучателей 800 чел.; расчет   800/1912*100% = 41,84%;           при подсчете баллов  принято 226 человек (по числу проживающих в населенном пункте);  расчет  226/1912 = 11,8%</t>
  </si>
  <si>
    <t>по данным инициатора количество благополучателей 800 чел.; расчет   800/1912*100% = 41,84%;                при подсчете баллов  принято 426 человек (по числу проживающих в населенном пункте); расчет 426/1912 = 22,3%</t>
  </si>
  <si>
    <t xml:space="preserve">проблема является для жителей муниципального образования или его части наиболее важной,  решение проблемы необходимо для поддержания и сохранения условий жизнеобеспечения жителей </t>
  </si>
  <si>
    <t xml:space="preserve">количество благополучателей 2140 чел, в том числе количество детей в учреждении.; расчет   2140/3759*100%  = 56,93%  </t>
  </si>
  <si>
    <t>9980 руб., расчет 9980 /2977931,2*100% = 0,33%</t>
  </si>
  <si>
    <t>20952 руб., расчет 20952 /2977931,2*100% = 0,70%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</si>
</sst>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5">
    <font>
      <sz val="12"/>
      <name val="PT Astra Sans"/>
      <family val="2"/>
    </font>
    <font>
      <sz val="10"/>
      <name val="Arial"/>
      <family val="0"/>
    </font>
    <font>
      <b/>
      <sz val="12"/>
      <name val="PT Astra Sans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name val="PT Astra Serif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PT Ast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PT Astra San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PT Astra Sans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PT Astra Sans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PT Astra Sans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 applyNumberFormat="0" applyFill="0" applyBorder="0" applyProtection="0">
      <alignment horizontal="center" vertical="center" wrapText="1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justify" vertical="top" wrapText="1"/>
    </xf>
    <xf numFmtId="0" fontId="5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justify" vertical="top" wrapText="1"/>
    </xf>
    <xf numFmtId="2" fontId="3" fillId="0" borderId="0" xfId="0" applyNumberFormat="1" applyFont="1" applyAlignment="1">
      <alignment vertical="top" wrapText="1"/>
    </xf>
    <xf numFmtId="2" fontId="8" fillId="0" borderId="0" xfId="0" applyNumberFormat="1" applyFont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0" xfId="0" applyFont="1" applyFill="1" applyAlignment="1">
      <alignment vertical="top" wrapText="1"/>
    </xf>
    <xf numFmtId="4" fontId="53" fillId="0" borderId="12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53" fillId="34" borderId="12" xfId="0" applyNumberFormat="1" applyFont="1" applyFill="1" applyBorder="1" applyAlignment="1">
      <alignment horizontal="center" vertical="top" wrapText="1"/>
    </xf>
    <xf numFmtId="4" fontId="54" fillId="33" borderId="12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Border="1" applyAlignment="1">
      <alignment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Border="1" applyAlignment="1">
      <alignment vertical="top" wrapText="1"/>
    </xf>
    <xf numFmtId="4" fontId="7" fillId="33" borderId="12" xfId="0" applyNumberFormat="1" applyFont="1" applyFill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3" fillId="0" borderId="12" xfId="0" applyFont="1" applyBorder="1" applyAlignment="1">
      <alignment vertical="center" wrapText="1"/>
    </xf>
    <xf numFmtId="4" fontId="7" fillId="35" borderId="12" xfId="0" applyNumberFormat="1" applyFont="1" applyFill="1" applyBorder="1" applyAlignment="1">
      <alignment vertical="top" wrapText="1"/>
    </xf>
    <xf numFmtId="4" fontId="11" fillId="0" borderId="12" xfId="0" applyNumberFormat="1" applyFont="1" applyBorder="1" applyAlignment="1">
      <alignment vertical="top" wrapText="1"/>
    </xf>
    <xf numFmtId="0" fontId="53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3" fillId="35" borderId="12" xfId="0" applyFont="1" applyFill="1" applyBorder="1" applyAlignment="1">
      <alignment horizontal="center" vertical="top" wrapText="1"/>
    </xf>
    <xf numFmtId="4" fontId="12" fillId="35" borderId="12" xfId="0" applyNumberFormat="1" applyFont="1" applyFill="1" applyBorder="1" applyAlignment="1">
      <alignment vertical="top" wrapText="1"/>
    </xf>
    <xf numFmtId="4" fontId="13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0" zoomScaleNormal="110" zoomScalePageLayoutView="0" workbookViewId="0" topLeftCell="A2">
      <selection activeCell="C11" sqref="C11"/>
    </sheetView>
  </sheetViews>
  <sheetFormatPr defaultColWidth="10.69921875" defaultRowHeight="15"/>
  <cols>
    <col min="1" max="1" width="26.19921875" style="0" customWidth="1"/>
    <col min="2" max="2" width="13.796875" style="0" customWidth="1"/>
    <col min="3" max="3" width="76.59765625" style="0" customWidth="1"/>
  </cols>
  <sheetData>
    <row r="1" spans="1:9" ht="19.5" customHeight="1">
      <c r="A1" s="67" t="s">
        <v>0</v>
      </c>
      <c r="B1" s="67"/>
      <c r="C1" s="67"/>
      <c r="D1" s="1"/>
      <c r="E1" s="1"/>
      <c r="F1" s="1"/>
      <c r="G1" s="1"/>
      <c r="H1" s="1"/>
      <c r="I1" s="1"/>
    </row>
    <row r="2" spans="1:9" ht="15.75" customHeight="1">
      <c r="A2" s="67" t="s">
        <v>1</v>
      </c>
      <c r="B2" s="67"/>
      <c r="C2" s="67"/>
      <c r="D2" s="2"/>
      <c r="E2" s="2"/>
      <c r="F2" s="2"/>
      <c r="G2" s="2"/>
      <c r="H2" s="2"/>
      <c r="I2" s="2"/>
    </row>
    <row r="3" spans="1:3" ht="15.75">
      <c r="A3" s="3"/>
      <c r="B3" s="3"/>
      <c r="C3" s="3"/>
    </row>
    <row r="4" spans="1:3" ht="30" customHeight="1">
      <c r="A4" s="3" t="s">
        <v>2</v>
      </c>
      <c r="B4" s="68" t="s">
        <v>3</v>
      </c>
      <c r="C4" s="68"/>
    </row>
    <row r="5" spans="1:3" ht="15.75">
      <c r="A5" s="3"/>
      <c r="B5" s="3"/>
      <c r="C5" s="3" t="s">
        <v>4</v>
      </c>
    </row>
    <row r="6" spans="1:3" ht="47.25">
      <c r="A6" s="4" t="s">
        <v>5</v>
      </c>
      <c r="B6" s="29">
        <v>2050140.75</v>
      </c>
      <c r="C6" s="6" t="s">
        <v>6</v>
      </c>
    </row>
    <row r="7" spans="1:3" ht="47.25">
      <c r="A7" s="4" t="s">
        <v>7</v>
      </c>
      <c r="B7" s="37">
        <v>5</v>
      </c>
      <c r="C7" s="6" t="s">
        <v>121</v>
      </c>
    </row>
    <row r="8" spans="1:3" ht="31.5">
      <c r="A8" s="4" t="s">
        <v>8</v>
      </c>
      <c r="B8" s="37">
        <v>3</v>
      </c>
      <c r="C8" s="4" t="s">
        <v>125</v>
      </c>
    </row>
    <row r="9" spans="1:3" ht="31.5">
      <c r="A9" s="4" t="s">
        <v>9</v>
      </c>
      <c r="B9" s="37">
        <v>5</v>
      </c>
      <c r="C9" s="4" t="s">
        <v>182</v>
      </c>
    </row>
    <row r="10" spans="1:3" ht="63">
      <c r="A10" s="4" t="s">
        <v>10</v>
      </c>
      <c r="B10" s="37">
        <v>2</v>
      </c>
      <c r="C10" s="18" t="s">
        <v>233</v>
      </c>
    </row>
    <row r="11" spans="1:3" ht="47.25">
      <c r="A11" s="4" t="s">
        <v>11</v>
      </c>
      <c r="B11" s="37">
        <v>3</v>
      </c>
      <c r="C11" s="18" t="s">
        <v>130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14</v>
      </c>
    </row>
    <row r="14" spans="1:3" ht="21" customHeight="1">
      <c r="A14" s="4" t="s">
        <v>15</v>
      </c>
      <c r="B14" s="37">
        <f>SUM(B7:B13)</f>
        <v>21</v>
      </c>
      <c r="C14" s="10"/>
    </row>
    <row r="15" spans="1:3" ht="19.5" customHeight="1">
      <c r="A15" s="69" t="s">
        <v>192</v>
      </c>
      <c r="B15" s="69"/>
      <c r="C15" s="69"/>
    </row>
    <row r="16" spans="1:3" ht="15.75">
      <c r="A16" s="70" t="s">
        <v>193</v>
      </c>
      <c r="B16" s="70"/>
      <c r="C16" s="70"/>
    </row>
    <row r="54" ht="30.75" customHeight="1"/>
    <row r="72" ht="32.25" customHeight="1"/>
    <row r="89" ht="32.25" customHeight="1"/>
  </sheetData>
  <sheetProtection selectLockedCells="1" selectUnlockedCells="1"/>
  <mergeCells count="5">
    <mergeCell ref="A1:C1"/>
    <mergeCell ref="A2:C2"/>
    <mergeCell ref="B4:C4"/>
    <mergeCell ref="A15:C15"/>
    <mergeCell ref="A16:C16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7" sqref="F7"/>
    </sheetView>
  </sheetViews>
  <sheetFormatPr defaultColWidth="8.796875" defaultRowHeight="15"/>
  <cols>
    <col min="1" max="1" width="24.19921875" style="0" customWidth="1"/>
    <col min="2" max="2" width="11" style="0" customWidth="1"/>
    <col min="3" max="3" width="80.296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25.5" customHeight="1">
      <c r="A4" s="3" t="s">
        <v>53</v>
      </c>
      <c r="B4" s="71" t="s">
        <v>54</v>
      </c>
      <c r="C4" s="71"/>
    </row>
    <row r="5" spans="1:3" ht="15.75">
      <c r="A5" s="3"/>
      <c r="B5" s="3"/>
      <c r="C5" s="3" t="s">
        <v>177</v>
      </c>
    </row>
    <row r="6" spans="1:3" ht="47.25">
      <c r="A6" s="4" t="s">
        <v>5</v>
      </c>
      <c r="B6" s="29">
        <v>5533720</v>
      </c>
      <c r="C6" s="6" t="s">
        <v>55</v>
      </c>
    </row>
    <row r="7" spans="1:3" ht="47.25">
      <c r="A7" s="4" t="s">
        <v>7</v>
      </c>
      <c r="B7" s="38">
        <v>5</v>
      </c>
      <c r="C7" s="6" t="s">
        <v>122</v>
      </c>
    </row>
    <row r="8" spans="1:3" ht="31.5">
      <c r="A8" s="4" t="s">
        <v>8</v>
      </c>
      <c r="B8" s="37">
        <v>5</v>
      </c>
      <c r="C8" s="6" t="s">
        <v>236</v>
      </c>
    </row>
    <row r="9" spans="1:3" ht="31.5">
      <c r="A9" s="4" t="s">
        <v>9</v>
      </c>
      <c r="B9" s="37">
        <v>5</v>
      </c>
      <c r="C9" s="4" t="s">
        <v>186</v>
      </c>
    </row>
    <row r="10" spans="1:3" ht="63">
      <c r="A10" s="4" t="s">
        <v>10</v>
      </c>
      <c r="B10" s="37">
        <v>3</v>
      </c>
      <c r="C10" s="18" t="s">
        <v>145</v>
      </c>
    </row>
    <row r="11" spans="1:3" ht="47.25">
      <c r="A11" s="4" t="s">
        <v>11</v>
      </c>
      <c r="B11" s="37">
        <v>3</v>
      </c>
      <c r="C11" s="18" t="s">
        <v>187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56</v>
      </c>
    </row>
    <row r="14" spans="1:3" ht="15.75">
      <c r="A14" s="4" t="s">
        <v>15</v>
      </c>
      <c r="B14" s="37">
        <f>SUM(B7:B13)</f>
        <v>24</v>
      </c>
      <c r="C14" s="10"/>
    </row>
    <row r="15" spans="1:3" ht="15.75" customHeight="1">
      <c r="A15" s="70" t="s">
        <v>57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2986111111111114" right="0.3902777777777778" top="0.2902777777777778" bottom="0.4097222222222222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0" sqref="C10"/>
    </sheetView>
  </sheetViews>
  <sheetFormatPr defaultColWidth="8.796875" defaultRowHeight="15"/>
  <cols>
    <col min="1" max="1" width="23.3984375" style="0" customWidth="1"/>
    <col min="2" max="2" width="10.09765625" style="0" customWidth="1"/>
    <col min="3" max="3" width="82.796875" style="0" customWidth="1"/>
  </cols>
  <sheetData>
    <row r="1" spans="1:3" ht="15.75" customHeight="1">
      <c r="A1" s="67" t="s">
        <v>120</v>
      </c>
      <c r="B1" s="67"/>
      <c r="C1" s="67"/>
    </row>
    <row r="2" spans="1:3" ht="15.75" customHeight="1">
      <c r="A2" s="72" t="s">
        <v>1</v>
      </c>
      <c r="B2" s="72"/>
      <c r="C2" s="72"/>
    </row>
    <row r="3" spans="1:3" ht="15.75">
      <c r="A3" s="12"/>
      <c r="B3" s="12"/>
      <c r="C3" s="12"/>
    </row>
    <row r="4" spans="1:3" ht="15.75" customHeight="1">
      <c r="A4" s="12" t="s">
        <v>58</v>
      </c>
      <c r="B4" s="73" t="s">
        <v>59</v>
      </c>
      <c r="C4" s="73"/>
    </row>
    <row r="5" spans="1:3" ht="15.75">
      <c r="A5" s="12"/>
      <c r="B5" s="12"/>
      <c r="C5" s="12" t="s">
        <v>60</v>
      </c>
    </row>
    <row r="6" spans="1:3" ht="47.25">
      <c r="A6" s="13" t="s">
        <v>5</v>
      </c>
      <c r="B6" s="30">
        <v>1956459</v>
      </c>
      <c r="C6" s="5" t="s">
        <v>61</v>
      </c>
    </row>
    <row r="7" spans="1:3" ht="47.25">
      <c r="A7" s="13" t="s">
        <v>7</v>
      </c>
      <c r="B7" s="38">
        <v>5</v>
      </c>
      <c r="C7" s="6" t="s">
        <v>121</v>
      </c>
    </row>
    <row r="8" spans="1:3" ht="31.5">
      <c r="A8" s="13" t="s">
        <v>8</v>
      </c>
      <c r="B8" s="37">
        <v>1</v>
      </c>
      <c r="C8" s="6" t="s">
        <v>197</v>
      </c>
    </row>
    <row r="9" spans="1:3" ht="47.25">
      <c r="A9" s="13" t="s">
        <v>9</v>
      </c>
      <c r="B9" s="37">
        <v>5</v>
      </c>
      <c r="C9" s="4" t="s">
        <v>185</v>
      </c>
    </row>
    <row r="10" spans="1:3" ht="63">
      <c r="A10" s="13" t="s">
        <v>10</v>
      </c>
      <c r="B10" s="37">
        <v>5</v>
      </c>
      <c r="C10" s="20" t="s">
        <v>237</v>
      </c>
    </row>
    <row r="11" spans="1:3" ht="47.25">
      <c r="A11" s="13" t="s">
        <v>11</v>
      </c>
      <c r="B11" s="37">
        <v>3</v>
      </c>
      <c r="C11" s="20" t="s">
        <v>146</v>
      </c>
    </row>
    <row r="12" spans="1:3" ht="63">
      <c r="A12" s="13" t="s">
        <v>12</v>
      </c>
      <c r="B12" s="37">
        <v>0</v>
      </c>
      <c r="C12" s="20" t="s">
        <v>126</v>
      </c>
    </row>
    <row r="13" spans="1:3" ht="47.25">
      <c r="A13" s="13" t="s">
        <v>13</v>
      </c>
      <c r="B13" s="37">
        <v>3</v>
      </c>
      <c r="C13" s="20" t="s">
        <v>62</v>
      </c>
    </row>
    <row r="14" spans="1:3" ht="15.75">
      <c r="A14" s="13" t="s">
        <v>15</v>
      </c>
      <c r="B14" s="37">
        <f>SUM(B7:B13)</f>
        <v>22</v>
      </c>
      <c r="C14" s="14"/>
    </row>
    <row r="15" spans="1:3" ht="15.75" customHeight="1">
      <c r="A15" s="74" t="s">
        <v>63</v>
      </c>
      <c r="B15" s="74"/>
      <c r="C15" s="74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201388888888889" right="0.3402777777777778" top="0.32013888888888886" bottom="0.30972222222222223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8" sqref="E8"/>
    </sheetView>
  </sheetViews>
  <sheetFormatPr defaultColWidth="8.796875" defaultRowHeight="15"/>
  <cols>
    <col min="1" max="1" width="24.69921875" style="0" customWidth="1"/>
    <col min="2" max="2" width="12.796875" style="0" customWidth="1"/>
    <col min="3" max="3" width="71.296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64</v>
      </c>
      <c r="B4" s="71" t="s">
        <v>65</v>
      </c>
      <c r="C4" s="71"/>
    </row>
    <row r="5" spans="1:3" ht="15.75">
      <c r="A5" s="3"/>
      <c r="B5" s="3"/>
      <c r="C5" s="3" t="s">
        <v>66</v>
      </c>
    </row>
    <row r="6" spans="1:3" ht="47.25">
      <c r="A6" s="4" t="s">
        <v>5</v>
      </c>
      <c r="B6" s="29">
        <v>3034214.33</v>
      </c>
      <c r="C6" s="6" t="s">
        <v>67</v>
      </c>
    </row>
    <row r="7" spans="1:3" ht="47.25">
      <c r="A7" s="4" t="s">
        <v>7</v>
      </c>
      <c r="B7" s="38">
        <v>5</v>
      </c>
      <c r="C7" s="6" t="s">
        <v>122</v>
      </c>
    </row>
    <row r="8" spans="1:3" ht="47.25">
      <c r="A8" s="4" t="s">
        <v>8</v>
      </c>
      <c r="B8" s="37">
        <v>5</v>
      </c>
      <c r="C8" s="6" t="s">
        <v>236</v>
      </c>
    </row>
    <row r="9" spans="1:3" ht="31.5">
      <c r="A9" s="4" t="s">
        <v>9</v>
      </c>
      <c r="B9" s="37">
        <v>5</v>
      </c>
      <c r="C9" s="4" t="s">
        <v>188</v>
      </c>
    </row>
    <row r="10" spans="1:3" ht="63">
      <c r="A10" s="4" t="s">
        <v>10</v>
      </c>
      <c r="B10" s="37">
        <v>3</v>
      </c>
      <c r="C10" s="18" t="s">
        <v>198</v>
      </c>
    </row>
    <row r="11" spans="1:3" ht="47.25">
      <c r="A11" s="4" t="s">
        <v>11</v>
      </c>
      <c r="B11" s="37">
        <v>3</v>
      </c>
      <c r="C11" s="18" t="s">
        <v>147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68</v>
      </c>
    </row>
    <row r="14" spans="1:3" ht="15.75">
      <c r="A14" s="4" t="s">
        <v>15</v>
      </c>
      <c r="B14" s="37">
        <f>SUM(B7:B13)</f>
        <v>24</v>
      </c>
      <c r="C14" s="10"/>
    </row>
    <row r="15" spans="1:3" ht="15.75" customHeight="1">
      <c r="A15" s="70" t="s">
        <v>57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9027777777777776" right="0.35" top="0.35" bottom="0.3402777777777778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12" sqref="G12"/>
    </sheetView>
  </sheetViews>
  <sheetFormatPr defaultColWidth="8.796875" defaultRowHeight="15"/>
  <cols>
    <col min="1" max="1" width="22.8984375" style="0" customWidth="1"/>
    <col min="2" max="2" width="10.796875" style="0" customWidth="1"/>
    <col min="3" max="3" width="82.19921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69</v>
      </c>
      <c r="B4" s="71" t="s">
        <v>70</v>
      </c>
      <c r="C4" s="71"/>
    </row>
    <row r="5" spans="1:3" ht="15.75">
      <c r="A5" s="3"/>
      <c r="B5" s="3"/>
      <c r="C5" s="3" t="s">
        <v>71</v>
      </c>
    </row>
    <row r="6" spans="1:3" ht="47.25">
      <c r="A6" s="4" t="s">
        <v>5</v>
      </c>
      <c r="B6" s="29">
        <v>3670077.04</v>
      </c>
      <c r="C6" s="6" t="s">
        <v>72</v>
      </c>
    </row>
    <row r="7" spans="1:3" ht="47.25">
      <c r="A7" s="4" t="s">
        <v>7</v>
      </c>
      <c r="B7" s="38">
        <v>5</v>
      </c>
      <c r="C7" s="6" t="s">
        <v>122</v>
      </c>
    </row>
    <row r="8" spans="1:3" ht="31.5">
      <c r="A8" s="4" t="s">
        <v>8</v>
      </c>
      <c r="B8" s="37">
        <v>3</v>
      </c>
      <c r="C8" s="4" t="s">
        <v>125</v>
      </c>
    </row>
    <row r="9" spans="1:3" ht="47.25">
      <c r="A9" s="4" t="s">
        <v>9</v>
      </c>
      <c r="B9" s="37">
        <v>5</v>
      </c>
      <c r="C9" s="4" t="s">
        <v>183</v>
      </c>
    </row>
    <row r="10" spans="1:3" ht="63">
      <c r="A10" s="4" t="s">
        <v>10</v>
      </c>
      <c r="B10" s="37">
        <v>5</v>
      </c>
      <c r="C10" s="18" t="s">
        <v>148</v>
      </c>
    </row>
    <row r="11" spans="1:3" ht="47.25">
      <c r="A11" s="4" t="s">
        <v>11</v>
      </c>
      <c r="B11" s="37">
        <v>5</v>
      </c>
      <c r="C11" s="18" t="s">
        <v>199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73</v>
      </c>
    </row>
    <row r="14" spans="1:3" ht="15.75">
      <c r="A14" s="4" t="s">
        <v>15</v>
      </c>
      <c r="B14" s="37">
        <f>SUM(B7:B13)</f>
        <v>26</v>
      </c>
      <c r="C14" s="10"/>
    </row>
    <row r="15" spans="1:3" ht="15.75" customHeight="1">
      <c r="A15" s="70" t="s">
        <v>47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4027777777777777" right="0.3902777777777778" top="0.3798611111111111" bottom="0.32013888888888886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8" sqref="C8"/>
    </sheetView>
  </sheetViews>
  <sheetFormatPr defaultColWidth="8.796875" defaultRowHeight="15"/>
  <cols>
    <col min="1" max="1" width="23.19921875" style="0" customWidth="1"/>
    <col min="2" max="2" width="11.69921875" style="0" customWidth="1"/>
    <col min="3" max="3" width="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74</v>
      </c>
      <c r="B4" s="71" t="s">
        <v>75</v>
      </c>
      <c r="C4" s="71"/>
    </row>
    <row r="5" spans="1:3" ht="15.75">
      <c r="A5" s="3"/>
      <c r="B5" s="3"/>
      <c r="C5" s="3" t="s">
        <v>76</v>
      </c>
    </row>
    <row r="6" spans="1:3" ht="47.25">
      <c r="A6" s="4" t="s">
        <v>5</v>
      </c>
      <c r="B6" s="29">
        <v>1532100</v>
      </c>
      <c r="C6" s="6" t="s">
        <v>77</v>
      </c>
    </row>
    <row r="7" spans="1:3" ht="48.75" customHeight="1">
      <c r="A7" s="4" t="s">
        <v>7</v>
      </c>
      <c r="B7" s="38">
        <v>5</v>
      </c>
      <c r="C7" s="6" t="s">
        <v>122</v>
      </c>
    </row>
    <row r="8" spans="1:3" ht="47.25" customHeight="1">
      <c r="A8" s="4" t="s">
        <v>8</v>
      </c>
      <c r="B8" s="37">
        <v>5</v>
      </c>
      <c r="C8" s="6" t="s">
        <v>195</v>
      </c>
    </row>
    <row r="9" spans="1:3" ht="47.25">
      <c r="A9" s="4" t="s">
        <v>9</v>
      </c>
      <c r="B9" s="37">
        <v>5</v>
      </c>
      <c r="C9" s="4" t="s">
        <v>189</v>
      </c>
    </row>
    <row r="10" spans="1:3" ht="63">
      <c r="A10" s="4" t="s">
        <v>10</v>
      </c>
      <c r="B10" s="37">
        <v>2</v>
      </c>
      <c r="C10" s="18" t="s">
        <v>150</v>
      </c>
    </row>
    <row r="11" spans="1:3" ht="47.25">
      <c r="A11" s="4" t="s">
        <v>11</v>
      </c>
      <c r="B11" s="37">
        <v>3</v>
      </c>
      <c r="C11" s="18" t="s">
        <v>149</v>
      </c>
    </row>
    <row r="12" spans="1:3" ht="63">
      <c r="A12" s="4" t="s">
        <v>12</v>
      </c>
      <c r="B12" s="37">
        <v>0</v>
      </c>
      <c r="C12" s="21" t="s">
        <v>126</v>
      </c>
    </row>
    <row r="13" spans="1:3" ht="47.25">
      <c r="A13" s="4" t="s">
        <v>13</v>
      </c>
      <c r="B13" s="37">
        <v>3</v>
      </c>
      <c r="C13" s="18" t="s">
        <v>78</v>
      </c>
    </row>
    <row r="14" spans="1:3" ht="15.75">
      <c r="A14" s="4" t="s">
        <v>15</v>
      </c>
      <c r="B14" s="37">
        <f>SUM(B7:B13)</f>
        <v>23</v>
      </c>
      <c r="C14" s="10"/>
    </row>
    <row r="15" spans="1:3" ht="15.75" customHeight="1">
      <c r="A15" s="70" t="s">
        <v>79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5402777777777777" right="0.2798611111111111" top="0.2798611111111111" bottom="0.3402777777777778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8.796875" defaultRowHeight="15"/>
  <cols>
    <col min="1" max="1" width="23.59765625" style="0" customWidth="1"/>
    <col min="2" max="2" width="14" style="0" customWidth="1"/>
    <col min="3" max="3" width="77.39843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21.75" customHeight="1">
      <c r="A4" s="3" t="s">
        <v>80</v>
      </c>
      <c r="B4" s="71" t="s">
        <v>81</v>
      </c>
      <c r="C4" s="71"/>
    </row>
    <row r="5" spans="1:3" ht="15.75">
      <c r="A5" s="3"/>
      <c r="B5" s="3"/>
      <c r="C5" s="3" t="s">
        <v>82</v>
      </c>
    </row>
    <row r="6" spans="1:3" ht="47.25">
      <c r="A6" s="4" t="s">
        <v>5</v>
      </c>
      <c r="B6" s="29">
        <v>1735430.85</v>
      </c>
      <c r="C6" s="6" t="s">
        <v>152</v>
      </c>
    </row>
    <row r="7" spans="1:3" ht="47.25">
      <c r="A7" s="4" t="s">
        <v>7</v>
      </c>
      <c r="B7" s="38">
        <v>5</v>
      </c>
      <c r="C7" s="4" t="s">
        <v>122</v>
      </c>
    </row>
    <row r="8" spans="1:3" ht="31.5">
      <c r="A8" s="4" t="s">
        <v>8</v>
      </c>
      <c r="B8" s="37">
        <v>3</v>
      </c>
      <c r="C8" s="4" t="s">
        <v>125</v>
      </c>
    </row>
    <row r="9" spans="1:3" ht="47.25">
      <c r="A9" s="4" t="s">
        <v>9</v>
      </c>
      <c r="B9" s="37">
        <v>5</v>
      </c>
      <c r="C9" s="4" t="s">
        <v>183</v>
      </c>
    </row>
    <row r="10" spans="1:3" ht="63">
      <c r="A10" s="4" t="s">
        <v>10</v>
      </c>
      <c r="B10" s="37">
        <v>3</v>
      </c>
      <c r="C10" s="18" t="s">
        <v>200</v>
      </c>
    </row>
    <row r="11" spans="1:3" ht="47.25">
      <c r="A11" s="4" t="s">
        <v>11</v>
      </c>
      <c r="B11" s="37">
        <v>3</v>
      </c>
      <c r="C11" s="18" t="s">
        <v>151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83</v>
      </c>
    </row>
    <row r="14" spans="1:3" ht="15.75">
      <c r="A14" s="4" t="s">
        <v>15</v>
      </c>
      <c r="B14" s="7">
        <f>SUM(B7:B13)</f>
        <v>22</v>
      </c>
      <c r="C14" s="10"/>
    </row>
    <row r="15" spans="1:3" ht="15.75" customHeight="1">
      <c r="A15" s="70" t="s">
        <v>84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5" right="0.4097222222222222" top="0.5097222222222222" bottom="0.3298611111111111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11" sqref="G11"/>
    </sheetView>
  </sheetViews>
  <sheetFormatPr defaultColWidth="8.796875" defaultRowHeight="15"/>
  <cols>
    <col min="1" max="1" width="22.3984375" style="0" customWidth="1"/>
    <col min="2" max="2" width="11.796875" style="0" customWidth="1"/>
    <col min="3" max="3" width="80.0976562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22.5" customHeight="1">
      <c r="A4" s="3" t="s">
        <v>85</v>
      </c>
      <c r="B4" s="71" t="s">
        <v>86</v>
      </c>
      <c r="C4" s="71"/>
    </row>
    <row r="5" spans="1:3" ht="15.75">
      <c r="A5" s="3"/>
      <c r="B5" s="3"/>
      <c r="C5" s="3" t="s">
        <v>178</v>
      </c>
    </row>
    <row r="6" spans="1:3" ht="47.25">
      <c r="A6" s="4" t="s">
        <v>5</v>
      </c>
      <c r="B6" s="14">
        <v>1874469.71</v>
      </c>
      <c r="C6" s="6" t="s">
        <v>87</v>
      </c>
    </row>
    <row r="7" spans="1:3" ht="63">
      <c r="A7" s="4" t="s">
        <v>7</v>
      </c>
      <c r="B7" s="38">
        <v>5</v>
      </c>
      <c r="C7" s="6" t="s">
        <v>121</v>
      </c>
    </row>
    <row r="8" spans="1:3" ht="31.5">
      <c r="A8" s="4" t="s">
        <v>8</v>
      </c>
      <c r="B8" s="37">
        <v>3</v>
      </c>
      <c r="C8" s="6" t="s">
        <v>125</v>
      </c>
    </row>
    <row r="9" spans="1:3" ht="47.25">
      <c r="A9" s="4" t="s">
        <v>9</v>
      </c>
      <c r="B9" s="37">
        <v>5</v>
      </c>
      <c r="C9" s="4" t="s">
        <v>190</v>
      </c>
    </row>
    <row r="10" spans="1:3" ht="63">
      <c r="A10" s="4" t="s">
        <v>10</v>
      </c>
      <c r="B10" s="37">
        <v>5</v>
      </c>
      <c r="C10" s="18" t="s">
        <v>154</v>
      </c>
    </row>
    <row r="11" spans="1:3" ht="47.25">
      <c r="A11" s="4" t="s">
        <v>11</v>
      </c>
      <c r="B11" s="37">
        <v>3</v>
      </c>
      <c r="C11" s="18" t="s">
        <v>153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88</v>
      </c>
    </row>
    <row r="14" spans="1:3" ht="15.75">
      <c r="A14" s="4" t="s">
        <v>15</v>
      </c>
      <c r="B14" s="37">
        <f>SUM(B7:B13)</f>
        <v>24</v>
      </c>
      <c r="C14" s="10"/>
    </row>
    <row r="15" spans="1:3" ht="15.75" customHeight="1">
      <c r="A15" s="69" t="s">
        <v>89</v>
      </c>
      <c r="B15" s="69"/>
      <c r="C15" s="69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3701388888888889" right="0.35" top="0.32013888888888886" bottom="0.3597222222222222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8.796875" defaultRowHeight="15"/>
  <cols>
    <col min="1" max="1" width="22.69921875" style="0" customWidth="1"/>
    <col min="2" max="2" width="10.296875" style="0" customWidth="1"/>
    <col min="3" max="3" width="79.39843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31.5" customHeight="1">
      <c r="A4" s="3" t="s">
        <v>90</v>
      </c>
      <c r="B4" s="71" t="s">
        <v>91</v>
      </c>
      <c r="C4" s="71"/>
    </row>
    <row r="5" spans="1:3" ht="15.75">
      <c r="A5" s="3"/>
      <c r="B5" s="3"/>
      <c r="C5" s="3" t="s">
        <v>92</v>
      </c>
    </row>
    <row r="6" spans="1:3" ht="47.25">
      <c r="A6" s="4" t="s">
        <v>5</v>
      </c>
      <c r="B6" s="30">
        <v>1972083.27</v>
      </c>
      <c r="C6" s="6" t="s">
        <v>93</v>
      </c>
    </row>
    <row r="7" spans="1:3" ht="47.25">
      <c r="A7" s="4" t="s">
        <v>7</v>
      </c>
      <c r="B7" s="38">
        <v>5</v>
      </c>
      <c r="C7" s="4" t="s">
        <v>121</v>
      </c>
    </row>
    <row r="8" spans="1:3" ht="31.5">
      <c r="A8" s="4" t="s">
        <v>8</v>
      </c>
      <c r="B8" s="37">
        <v>3</v>
      </c>
      <c r="C8" s="4" t="s">
        <v>125</v>
      </c>
    </row>
    <row r="9" spans="1:3" ht="47.25">
      <c r="A9" s="4" t="s">
        <v>9</v>
      </c>
      <c r="B9" s="37">
        <v>5</v>
      </c>
      <c r="C9" s="4" t="s">
        <v>129</v>
      </c>
    </row>
    <row r="10" spans="1:3" ht="63">
      <c r="A10" s="4" t="s">
        <v>10</v>
      </c>
      <c r="B10" s="37">
        <v>4</v>
      </c>
      <c r="C10" s="18" t="s">
        <v>201</v>
      </c>
    </row>
    <row r="11" spans="1:3" ht="47.25">
      <c r="A11" s="4" t="s">
        <v>11</v>
      </c>
      <c r="B11" s="37">
        <v>3</v>
      </c>
      <c r="C11" s="18" t="s">
        <v>155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94</v>
      </c>
    </row>
    <row r="14" spans="1:3" ht="15.75">
      <c r="A14" s="4" t="s">
        <v>15</v>
      </c>
      <c r="B14" s="37">
        <f>SUM(B7:B13)</f>
        <v>23</v>
      </c>
      <c r="C14" s="9"/>
    </row>
    <row r="15" spans="1:3" ht="15.75" customHeight="1">
      <c r="A15" s="70" t="s">
        <v>162</v>
      </c>
      <c r="B15" s="70"/>
      <c r="C15" s="70"/>
    </row>
    <row r="16" spans="1:3" ht="17.25" customHeight="1">
      <c r="A16" s="70" t="s">
        <v>163</v>
      </c>
      <c r="B16" s="70"/>
      <c r="C16" s="70"/>
    </row>
  </sheetData>
  <sheetProtection selectLockedCells="1" selectUnlockedCells="1"/>
  <mergeCells count="5">
    <mergeCell ref="A1:C1"/>
    <mergeCell ref="A2:C2"/>
    <mergeCell ref="B4:C4"/>
    <mergeCell ref="A15:C15"/>
    <mergeCell ref="A16:C16"/>
  </mergeCells>
  <printOptions/>
  <pageMargins left="0.55" right="0.4201388888888889" top="0.3597222222222222" bottom="0.3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8" sqref="C8"/>
    </sheetView>
  </sheetViews>
  <sheetFormatPr defaultColWidth="8.796875" defaultRowHeight="15"/>
  <cols>
    <col min="1" max="1" width="23.69921875" style="0" customWidth="1"/>
    <col min="2" max="2" width="14.796875" style="0" customWidth="1"/>
    <col min="3" max="3" width="74.89843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95</v>
      </c>
      <c r="B4" s="71" t="s">
        <v>96</v>
      </c>
      <c r="C4" s="71"/>
    </row>
    <row r="5" spans="1:3" ht="21" customHeight="1">
      <c r="A5" s="3"/>
      <c r="B5" s="3"/>
      <c r="C5" s="3" t="s">
        <v>97</v>
      </c>
    </row>
    <row r="6" spans="1:3" ht="47.25">
      <c r="A6" s="4" t="s">
        <v>5</v>
      </c>
      <c r="B6" s="29">
        <v>2565836.06</v>
      </c>
      <c r="C6" s="6" t="s">
        <v>98</v>
      </c>
    </row>
    <row r="7" spans="1:3" ht="47.25">
      <c r="A7" s="4" t="s">
        <v>7</v>
      </c>
      <c r="B7" s="11">
        <v>5</v>
      </c>
      <c r="C7" s="4" t="s">
        <v>122</v>
      </c>
    </row>
    <row r="8" spans="1:3" ht="47.25">
      <c r="A8" s="4" t="s">
        <v>8</v>
      </c>
      <c r="B8" s="37">
        <v>5</v>
      </c>
      <c r="C8" s="6" t="s">
        <v>195</v>
      </c>
    </row>
    <row r="9" spans="1:3" ht="35.25" customHeight="1">
      <c r="A9" s="4" t="s">
        <v>9</v>
      </c>
      <c r="B9" s="7">
        <v>5</v>
      </c>
      <c r="C9" s="4" t="s">
        <v>188</v>
      </c>
    </row>
    <row r="10" spans="1:3" ht="63">
      <c r="A10" s="4" t="s">
        <v>10</v>
      </c>
      <c r="B10" s="7">
        <v>2</v>
      </c>
      <c r="C10" s="18" t="s">
        <v>156</v>
      </c>
    </row>
    <row r="11" spans="1:3" ht="47.25">
      <c r="A11" s="4" t="s">
        <v>11</v>
      </c>
      <c r="B11" s="7">
        <v>0</v>
      </c>
      <c r="C11" s="18" t="s">
        <v>99</v>
      </c>
    </row>
    <row r="12" spans="1:3" ht="63">
      <c r="A12" s="4" t="s">
        <v>12</v>
      </c>
      <c r="B12" s="7">
        <v>0</v>
      </c>
      <c r="C12" s="18" t="s">
        <v>126</v>
      </c>
    </row>
    <row r="13" spans="1:3" ht="47.25">
      <c r="A13" s="15" t="s">
        <v>13</v>
      </c>
      <c r="B13" s="16">
        <v>3</v>
      </c>
      <c r="C13" s="22" t="s">
        <v>100</v>
      </c>
    </row>
    <row r="14" spans="1:3" ht="15.75">
      <c r="A14" s="4" t="s">
        <v>15</v>
      </c>
      <c r="B14" s="7">
        <f>SUM(B7:B13)</f>
        <v>20</v>
      </c>
      <c r="C14" s="10"/>
    </row>
    <row r="15" spans="1:3" ht="15.75" customHeight="1">
      <c r="A15" s="70" t="s">
        <v>101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55" right="0.49027777777777776" top="0.3701388888888889" bottom="0.3402777777777778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1" sqref="C11"/>
    </sheetView>
  </sheetViews>
  <sheetFormatPr defaultColWidth="8.796875" defaultRowHeight="15"/>
  <cols>
    <col min="1" max="1" width="24.796875" style="0" customWidth="1"/>
    <col min="2" max="2" width="11.3984375" style="0" customWidth="1"/>
    <col min="3" max="3" width="73.796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8" customHeight="1">
      <c r="A4" s="3" t="s">
        <v>102</v>
      </c>
      <c r="B4" s="71" t="s">
        <v>103</v>
      </c>
      <c r="C4" s="71"/>
    </row>
    <row r="5" spans="1:3" ht="15.75">
      <c r="A5" s="3"/>
      <c r="B5" s="3"/>
      <c r="C5" s="3" t="s">
        <v>104</v>
      </c>
    </row>
    <row r="6" spans="1:3" ht="47.25">
      <c r="A6" s="4" t="s">
        <v>5</v>
      </c>
      <c r="B6" s="30">
        <v>2977931.2</v>
      </c>
      <c r="C6" s="4" t="s">
        <v>105</v>
      </c>
    </row>
    <row r="7" spans="1:3" ht="47.25">
      <c r="A7" s="4" t="s">
        <v>7</v>
      </c>
      <c r="B7" s="38">
        <v>5</v>
      </c>
      <c r="C7" s="4" t="s">
        <v>122</v>
      </c>
    </row>
    <row r="8" spans="1:3" ht="31.5">
      <c r="A8" s="4" t="s">
        <v>8</v>
      </c>
      <c r="B8" s="37">
        <v>3</v>
      </c>
      <c r="C8" s="4" t="s">
        <v>125</v>
      </c>
    </row>
    <row r="9" spans="1:3" ht="31.5">
      <c r="A9" s="4" t="s">
        <v>9</v>
      </c>
      <c r="B9" s="37">
        <v>5</v>
      </c>
      <c r="C9" s="4" t="s">
        <v>184</v>
      </c>
    </row>
    <row r="10" spans="1:3" ht="63">
      <c r="A10" s="4" t="s">
        <v>10</v>
      </c>
      <c r="B10" s="37">
        <v>2</v>
      </c>
      <c r="C10" s="18" t="s">
        <v>157</v>
      </c>
    </row>
    <row r="11" spans="1:3" ht="47.25">
      <c r="A11" s="4" t="s">
        <v>11</v>
      </c>
      <c r="B11" s="37">
        <v>3</v>
      </c>
      <c r="C11" s="19" t="s">
        <v>238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106</v>
      </c>
    </row>
    <row r="14" spans="1:3" ht="15.75">
      <c r="A14" s="4" t="s">
        <v>15</v>
      </c>
      <c r="B14" s="7">
        <f>SUM(B7:B13)</f>
        <v>21</v>
      </c>
      <c r="C14" s="9"/>
    </row>
    <row r="15" spans="1:3" ht="15.75" customHeight="1">
      <c r="A15" s="70" t="s">
        <v>107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4027777777777777" right="0.4097222222222222" top="0.32013888888888886" bottom="0.40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H13" sqref="H12:H13"/>
    </sheetView>
  </sheetViews>
  <sheetFormatPr defaultColWidth="10.69921875" defaultRowHeight="15"/>
  <cols>
    <col min="1" max="1" width="23.59765625" style="0" customWidth="1"/>
    <col min="2" max="2" width="11.19921875" style="0" customWidth="1"/>
    <col min="3" max="3" width="79.8984375" style="0" customWidth="1"/>
    <col min="4" max="4" width="8.69921875" style="0" customWidth="1"/>
    <col min="5" max="5" width="8.3984375" style="0" customWidth="1"/>
    <col min="6" max="6" width="8.69921875" style="0" customWidth="1"/>
    <col min="7" max="7" width="11.8984375" style="0" customWidth="1"/>
    <col min="8" max="8" width="9.19921875" style="0" customWidth="1"/>
    <col min="9" max="9" width="10.69921875" style="0" customWidth="1"/>
    <col min="10" max="10" width="9.796875" style="0" customWidth="1"/>
    <col min="11" max="11" width="6.796875" style="0" customWidth="1"/>
  </cols>
  <sheetData>
    <row r="1" spans="1:3" ht="15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17</v>
      </c>
      <c r="B4" s="71" t="s">
        <v>18</v>
      </c>
      <c r="C4" s="71"/>
    </row>
    <row r="5" spans="1:3" ht="15.75">
      <c r="A5" s="3"/>
      <c r="B5" s="3"/>
      <c r="C5" s="3" t="s">
        <v>19</v>
      </c>
    </row>
    <row r="6" spans="1:3" ht="47.25">
      <c r="A6" s="4" t="s">
        <v>5</v>
      </c>
      <c r="B6" s="31">
        <v>2854501.54</v>
      </c>
      <c r="C6" s="4" t="s">
        <v>132</v>
      </c>
    </row>
    <row r="7" spans="1:3" ht="47.25">
      <c r="A7" s="4" t="s">
        <v>7</v>
      </c>
      <c r="B7" s="38">
        <v>5</v>
      </c>
      <c r="C7" s="4" t="s">
        <v>121</v>
      </c>
    </row>
    <row r="8" spans="1:3" ht="31.5">
      <c r="A8" s="4" t="s">
        <v>8</v>
      </c>
      <c r="B8" s="37">
        <v>3</v>
      </c>
      <c r="C8" s="4" t="s">
        <v>124</v>
      </c>
    </row>
    <row r="9" spans="1:3" ht="47.25">
      <c r="A9" s="4" t="s">
        <v>9</v>
      </c>
      <c r="B9" s="37">
        <v>5</v>
      </c>
      <c r="C9" s="4" t="s">
        <v>133</v>
      </c>
    </row>
    <row r="10" spans="1:3" ht="63">
      <c r="A10" s="4" t="s">
        <v>10</v>
      </c>
      <c r="B10" s="37">
        <v>2</v>
      </c>
      <c r="C10" s="18" t="s">
        <v>234</v>
      </c>
    </row>
    <row r="11" spans="1:3" ht="47.25">
      <c r="A11" s="4" t="s">
        <v>11</v>
      </c>
      <c r="B11" s="37">
        <v>3</v>
      </c>
      <c r="C11" s="18" t="s">
        <v>131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20</v>
      </c>
    </row>
    <row r="14" spans="1:3" ht="15.75">
      <c r="A14" s="4" t="s">
        <v>15</v>
      </c>
      <c r="B14" s="8">
        <f>SUM(B7:B13)</f>
        <v>21</v>
      </c>
      <c r="C14" s="10"/>
    </row>
    <row r="15" spans="1:3" ht="15.75" customHeight="1">
      <c r="A15" s="69" t="s">
        <v>16</v>
      </c>
      <c r="B15" s="69"/>
      <c r="C15" s="69"/>
    </row>
    <row r="16" spans="1:3" ht="15.75">
      <c r="A16" s="70" t="s">
        <v>194</v>
      </c>
      <c r="B16" s="70"/>
      <c r="C16" s="70"/>
    </row>
  </sheetData>
  <sheetProtection selectLockedCells="1" selectUnlockedCells="1"/>
  <mergeCells count="5">
    <mergeCell ref="A1:C1"/>
    <mergeCell ref="A2:C2"/>
    <mergeCell ref="B4:C4"/>
    <mergeCell ref="A15:C15"/>
    <mergeCell ref="A16:C16"/>
  </mergeCells>
  <printOptions/>
  <pageMargins left="0.43333333333333335" right="0.39375" top="0.3541666666666667" bottom="0.39375" header="0.5118055555555555" footer="0.5118055555555555"/>
  <pageSetup firstPageNumber="1" useFirstPageNumber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7" sqref="F7"/>
    </sheetView>
  </sheetViews>
  <sheetFormatPr defaultColWidth="8.796875" defaultRowHeight="15"/>
  <cols>
    <col min="1" max="1" width="23" style="0" customWidth="1"/>
    <col min="2" max="2" width="10.296875" style="0" customWidth="1"/>
    <col min="3" max="3" width="80.0976562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108</v>
      </c>
      <c r="B4" s="71" t="s">
        <v>109</v>
      </c>
      <c r="C4" s="71"/>
    </row>
    <row r="5" spans="1:3" ht="15.75">
      <c r="A5" s="3"/>
      <c r="B5" s="3"/>
      <c r="C5" s="3" t="s">
        <v>110</v>
      </c>
    </row>
    <row r="6" spans="1:3" ht="47.25">
      <c r="A6" s="4" t="s">
        <v>5</v>
      </c>
      <c r="B6" s="30">
        <v>2095180.2</v>
      </c>
      <c r="C6" s="6" t="s">
        <v>111</v>
      </c>
    </row>
    <row r="7" spans="1:3" ht="47.25">
      <c r="A7" s="4" t="s">
        <v>7</v>
      </c>
      <c r="B7" s="38">
        <v>5</v>
      </c>
      <c r="C7" s="6" t="s">
        <v>122</v>
      </c>
    </row>
    <row r="8" spans="1:3" ht="31.5">
      <c r="A8" s="4" t="s">
        <v>8</v>
      </c>
      <c r="B8" s="37">
        <v>5</v>
      </c>
      <c r="C8" s="6" t="s">
        <v>195</v>
      </c>
    </row>
    <row r="9" spans="1:3" ht="47.25">
      <c r="A9" s="4" t="s">
        <v>9</v>
      </c>
      <c r="B9" s="37">
        <v>5</v>
      </c>
      <c r="C9" s="4" t="s">
        <v>183</v>
      </c>
    </row>
    <row r="10" spans="1:3" ht="63">
      <c r="A10" s="4" t="s">
        <v>10</v>
      </c>
      <c r="B10" s="37">
        <v>2</v>
      </c>
      <c r="C10" s="18" t="s">
        <v>158</v>
      </c>
    </row>
    <row r="11" spans="1:3" ht="47.25">
      <c r="A11" s="4" t="s">
        <v>11</v>
      </c>
      <c r="B11" s="37">
        <v>3</v>
      </c>
      <c r="C11" s="19" t="s">
        <v>239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62</v>
      </c>
    </row>
    <row r="14" spans="1:3" ht="15.75">
      <c r="A14" s="4" t="s">
        <v>15</v>
      </c>
      <c r="B14" s="37">
        <f>SUM(B7:B13)</f>
        <v>23</v>
      </c>
      <c r="C14" s="9"/>
    </row>
    <row r="15" spans="1:3" ht="15.75" customHeight="1">
      <c r="A15" s="70" t="s">
        <v>112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201388888888889" right="0.45" top="0.3701388888888889" bottom="0.44027777777777777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4" sqref="B14"/>
    </sheetView>
  </sheetViews>
  <sheetFormatPr defaultColWidth="8.796875" defaultRowHeight="15"/>
  <cols>
    <col min="1" max="1" width="24.19921875" style="0" customWidth="1"/>
    <col min="2" max="2" width="12.09765625" style="0" customWidth="1"/>
    <col min="3" max="3" width="76.796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113</v>
      </c>
      <c r="B4" s="71" t="s">
        <v>114</v>
      </c>
      <c r="C4" s="71"/>
    </row>
    <row r="5" spans="1:3" ht="15.75">
      <c r="A5" s="3"/>
      <c r="B5" s="3"/>
      <c r="C5" s="3" t="s">
        <v>115</v>
      </c>
    </row>
    <row r="6" spans="1:3" ht="47.25">
      <c r="A6" s="4" t="s">
        <v>5</v>
      </c>
      <c r="B6" s="29">
        <v>3879170</v>
      </c>
      <c r="C6" s="17" t="s">
        <v>116</v>
      </c>
    </row>
    <row r="7" spans="1:3" ht="47.25">
      <c r="A7" s="4" t="s">
        <v>7</v>
      </c>
      <c r="B7" s="11">
        <v>5</v>
      </c>
      <c r="C7" s="6" t="s">
        <v>122</v>
      </c>
    </row>
    <row r="8" spans="1:3" ht="31.5">
      <c r="A8" s="4" t="s">
        <v>8</v>
      </c>
      <c r="B8" s="37">
        <v>3</v>
      </c>
      <c r="C8" s="6" t="s">
        <v>125</v>
      </c>
    </row>
    <row r="9" spans="1:3" ht="31.5">
      <c r="A9" s="4" t="s">
        <v>9</v>
      </c>
      <c r="B9" s="38">
        <v>5</v>
      </c>
      <c r="C9" s="4" t="s">
        <v>191</v>
      </c>
    </row>
    <row r="10" spans="1:3" ht="63">
      <c r="A10" s="4" t="s">
        <v>10</v>
      </c>
      <c r="B10" s="38">
        <v>5</v>
      </c>
      <c r="C10" s="18" t="s">
        <v>160</v>
      </c>
    </row>
    <row r="11" spans="1:3" ht="47.25">
      <c r="A11" s="4" t="s">
        <v>11</v>
      </c>
      <c r="B11" s="38">
        <v>5</v>
      </c>
      <c r="C11" s="18" t="s">
        <v>159</v>
      </c>
    </row>
    <row r="12" spans="1:3" ht="63">
      <c r="A12" s="4" t="s">
        <v>12</v>
      </c>
      <c r="B12" s="38">
        <v>0</v>
      </c>
      <c r="C12" s="18" t="s">
        <v>126</v>
      </c>
    </row>
    <row r="13" spans="1:3" ht="47.25">
      <c r="A13" s="4" t="s">
        <v>13</v>
      </c>
      <c r="B13" s="38">
        <v>3</v>
      </c>
      <c r="C13" s="18" t="s">
        <v>117</v>
      </c>
    </row>
    <row r="14" spans="1:3" ht="15.75">
      <c r="A14" s="4" t="s">
        <v>15</v>
      </c>
      <c r="B14" s="42">
        <f>SUM(B7:B13)</f>
        <v>26</v>
      </c>
      <c r="C14" s="10"/>
    </row>
    <row r="15" spans="1:3" ht="15.75" customHeight="1">
      <c r="A15" s="70" t="s">
        <v>118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701388888888889" right="0.5402777777777777" top="0.3298611111111111" bottom="0.3402777777777778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6">
      <selection activeCell="D29" sqref="D29"/>
    </sheetView>
  </sheetViews>
  <sheetFormatPr defaultColWidth="8.796875" defaultRowHeight="15"/>
  <cols>
    <col min="1" max="1" width="3.3984375" style="0" customWidth="1"/>
    <col min="2" max="2" width="39.09765625" style="0" customWidth="1"/>
    <col min="3" max="3" width="11.19921875" style="0" customWidth="1"/>
    <col min="4" max="4" width="10.59765625" style="0" customWidth="1"/>
    <col min="5" max="5" width="11.8984375" style="0" customWidth="1"/>
    <col min="6" max="6" width="8.8984375" style="0" customWidth="1"/>
    <col min="7" max="7" width="11.09765625" style="0" customWidth="1"/>
    <col min="8" max="8" width="16.09765625" style="0" hidden="1" customWidth="1"/>
    <col min="9" max="9" width="12.796875" style="0" customWidth="1"/>
    <col min="10" max="10" width="9.69921875" style="0" customWidth="1"/>
    <col min="11" max="11" width="0" style="0" hidden="1" customWidth="1"/>
    <col min="12" max="12" width="12.296875" style="0" bestFit="1" customWidth="1"/>
  </cols>
  <sheetData>
    <row r="1" spans="1:10" ht="24" customHeight="1">
      <c r="A1" s="75" t="s">
        <v>230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66.75" customHeight="1">
      <c r="A2" s="23" t="s">
        <v>207</v>
      </c>
      <c r="B2" s="26" t="s">
        <v>166</v>
      </c>
      <c r="C2" s="26" t="s">
        <v>167</v>
      </c>
      <c r="D2" s="27" t="s">
        <v>205</v>
      </c>
      <c r="E2" s="27" t="s">
        <v>204</v>
      </c>
      <c r="F2" s="26" t="s">
        <v>168</v>
      </c>
      <c r="G2" s="26" t="s">
        <v>208</v>
      </c>
      <c r="H2" s="1" t="s">
        <v>180</v>
      </c>
      <c r="I2" s="27" t="s">
        <v>181</v>
      </c>
      <c r="J2" s="27" t="s">
        <v>203</v>
      </c>
    </row>
    <row r="3" spans="1:11" ht="78.75">
      <c r="A3" s="25">
        <v>1</v>
      </c>
      <c r="B3" s="24" t="s">
        <v>30</v>
      </c>
      <c r="C3" s="49">
        <f>'ИП 5'!B6</f>
        <v>8354086</v>
      </c>
      <c r="D3" s="50">
        <v>167081.72</v>
      </c>
      <c r="E3" s="50">
        <f aca="true" t="shared" si="0" ref="E3:E10">C3-D3</f>
        <v>8187004.28</v>
      </c>
      <c r="F3" s="43">
        <v>28</v>
      </c>
      <c r="G3" s="23" t="s">
        <v>226</v>
      </c>
      <c r="H3" s="3"/>
      <c r="I3" s="55">
        <f>E3</f>
        <v>8187004.28</v>
      </c>
      <c r="J3" s="55"/>
      <c r="K3" s="57">
        <f>D3/C3*100</f>
        <v>2</v>
      </c>
    </row>
    <row r="4" spans="1:11" ht="53.25">
      <c r="A4" s="25">
        <v>2</v>
      </c>
      <c r="B4" s="24" t="s">
        <v>22</v>
      </c>
      <c r="C4" s="49">
        <f>'ИП 3'!B6</f>
        <v>6023138.48</v>
      </c>
      <c r="D4" s="50">
        <f>10000+304248.9</f>
        <v>314248.9</v>
      </c>
      <c r="E4" s="50">
        <f t="shared" si="0"/>
        <v>5708889.58</v>
      </c>
      <c r="F4" s="43">
        <v>26</v>
      </c>
      <c r="G4" s="23" t="s">
        <v>211</v>
      </c>
      <c r="H4" s="35">
        <f>H5+C4</f>
        <v>18047301.52</v>
      </c>
      <c r="I4" s="55">
        <f>I3+E4</f>
        <v>13895893.86</v>
      </c>
      <c r="J4" s="55"/>
      <c r="K4" s="57">
        <f aca="true" t="shared" si="1" ref="K4:K24">D4/C4*100</f>
        <v>5.217361364734884</v>
      </c>
    </row>
    <row r="5" spans="1:11" ht="50.25">
      <c r="A5" s="25">
        <v>3</v>
      </c>
      <c r="B5" s="24" t="s">
        <v>70</v>
      </c>
      <c r="C5" s="49">
        <f>'ИП 13'!B6</f>
        <v>3670077.04</v>
      </c>
      <c r="D5" s="50">
        <v>73401.54</v>
      </c>
      <c r="E5" s="50">
        <f t="shared" si="0"/>
        <v>3596675.5</v>
      </c>
      <c r="F5" s="43">
        <v>26</v>
      </c>
      <c r="G5" s="23" t="s">
        <v>220</v>
      </c>
      <c r="H5" s="35">
        <f>C3+C5</f>
        <v>12024163.04</v>
      </c>
      <c r="I5" s="55">
        <f aca="true" t="shared" si="2" ref="I5:I11">I4+E5</f>
        <v>17492569.36</v>
      </c>
      <c r="J5" s="55"/>
      <c r="K5" s="57">
        <f t="shared" si="1"/>
        <v>1.999999978202092</v>
      </c>
    </row>
    <row r="6" spans="1:11" ht="63">
      <c r="A6" s="25">
        <v>4</v>
      </c>
      <c r="B6" s="24" t="s">
        <v>114</v>
      </c>
      <c r="C6" s="49">
        <f>'ИП 21'!B6</f>
        <v>3879170</v>
      </c>
      <c r="D6" s="50">
        <v>116375</v>
      </c>
      <c r="E6" s="50">
        <f t="shared" si="0"/>
        <v>3762795</v>
      </c>
      <c r="F6" s="43">
        <v>26</v>
      </c>
      <c r="G6" s="23" t="s">
        <v>222</v>
      </c>
      <c r="H6" s="35">
        <f>H10+C6</f>
        <v>24751941.23</v>
      </c>
      <c r="I6" s="55">
        <f t="shared" si="2"/>
        <v>21255364.36</v>
      </c>
      <c r="J6" s="55"/>
      <c r="K6" s="57">
        <f t="shared" si="1"/>
        <v>2.9999974221289607</v>
      </c>
    </row>
    <row r="7" spans="1:11" ht="50.25">
      <c r="A7" s="25">
        <v>5</v>
      </c>
      <c r="B7" s="24" t="s">
        <v>39</v>
      </c>
      <c r="C7" s="49">
        <f>'ИП 7'!B6</f>
        <v>951000</v>
      </c>
      <c r="D7" s="50">
        <v>19500</v>
      </c>
      <c r="E7" s="50">
        <f t="shared" si="0"/>
        <v>931500</v>
      </c>
      <c r="F7" s="43">
        <v>24</v>
      </c>
      <c r="G7" s="23" t="s">
        <v>214</v>
      </c>
      <c r="H7" s="35">
        <f>H4+C7</f>
        <v>18998301.52</v>
      </c>
      <c r="I7" s="55">
        <f t="shared" si="2"/>
        <v>22186864.36</v>
      </c>
      <c r="J7" s="55"/>
      <c r="K7" s="57">
        <f t="shared" si="1"/>
        <v>2.050473186119874</v>
      </c>
    </row>
    <row r="8" spans="1:11" ht="50.25">
      <c r="A8" s="25">
        <v>6</v>
      </c>
      <c r="B8" s="24" t="s">
        <v>172</v>
      </c>
      <c r="C8" s="49">
        <v>5533720</v>
      </c>
      <c r="D8" s="50">
        <v>5533</v>
      </c>
      <c r="E8" s="50">
        <f>C8-D8</f>
        <v>5528187</v>
      </c>
      <c r="F8" s="43">
        <v>24</v>
      </c>
      <c r="G8" s="23" t="s">
        <v>216</v>
      </c>
      <c r="H8" s="3"/>
      <c r="I8" s="55">
        <f t="shared" si="2"/>
        <v>27715051.36</v>
      </c>
      <c r="J8" s="55"/>
      <c r="K8" s="57"/>
    </row>
    <row r="9" spans="1:11" ht="50.25">
      <c r="A9" s="25">
        <v>7</v>
      </c>
      <c r="B9" s="24" t="s">
        <v>65</v>
      </c>
      <c r="C9" s="51">
        <f>'ИП 12'!B6</f>
        <v>3034214.33</v>
      </c>
      <c r="D9" s="50">
        <v>1000</v>
      </c>
      <c r="E9" s="50">
        <f>C9-D9</f>
        <v>3033214.33</v>
      </c>
      <c r="F9" s="43">
        <v>24</v>
      </c>
      <c r="G9" s="23" t="s">
        <v>217</v>
      </c>
      <c r="H9" s="3"/>
      <c r="I9" s="55">
        <f t="shared" si="2"/>
        <v>30748265.689999998</v>
      </c>
      <c r="J9" s="55"/>
      <c r="K9" s="57"/>
    </row>
    <row r="10" spans="1:11" ht="50.25">
      <c r="A10" s="25">
        <v>8</v>
      </c>
      <c r="B10" s="24" t="s">
        <v>86</v>
      </c>
      <c r="C10" s="50">
        <f>'ИП 16'!B6</f>
        <v>1874469.71</v>
      </c>
      <c r="D10" s="50">
        <v>18744.69</v>
      </c>
      <c r="E10" s="50">
        <f t="shared" si="0"/>
        <v>1855725.02</v>
      </c>
      <c r="F10" s="43">
        <v>24</v>
      </c>
      <c r="G10" s="23" t="s">
        <v>228</v>
      </c>
      <c r="H10" s="35">
        <f>H7+C10</f>
        <v>20872771.23</v>
      </c>
      <c r="I10" s="55">
        <f t="shared" si="2"/>
        <v>32603990.709999997</v>
      </c>
      <c r="J10" s="55"/>
      <c r="K10" s="57">
        <f t="shared" si="1"/>
        <v>0.999999621226208</v>
      </c>
    </row>
    <row r="11" spans="1:11" ht="53.25" customHeight="1">
      <c r="A11" s="25">
        <v>9</v>
      </c>
      <c r="B11" s="24" t="s">
        <v>169</v>
      </c>
      <c r="C11" s="49">
        <f>'ИП 6'!B6</f>
        <v>2040239.96</v>
      </c>
      <c r="D11" s="50">
        <v>10000</v>
      </c>
      <c r="E11" s="50">
        <f>C11-D11</f>
        <v>2030239.96</v>
      </c>
      <c r="F11" s="43">
        <v>23</v>
      </c>
      <c r="G11" s="23" t="s">
        <v>213</v>
      </c>
      <c r="H11" s="3"/>
      <c r="I11" s="55">
        <f t="shared" si="2"/>
        <v>34634230.669999994</v>
      </c>
      <c r="J11" s="50"/>
      <c r="K11" s="57"/>
    </row>
    <row r="12" spans="1:11" ht="50.25">
      <c r="A12" s="25">
        <v>10</v>
      </c>
      <c r="B12" s="24" t="s">
        <v>75</v>
      </c>
      <c r="C12" s="49">
        <f>'ИП 14'!B6</f>
        <v>1532100</v>
      </c>
      <c r="D12" s="50">
        <v>15321</v>
      </c>
      <c r="E12" s="50">
        <f>C12-D12</f>
        <v>1516779</v>
      </c>
      <c r="F12" s="43">
        <v>23</v>
      </c>
      <c r="G12" s="59" t="s">
        <v>229</v>
      </c>
      <c r="H12" s="3"/>
      <c r="I12" s="55">
        <f>E12+I15</f>
        <v>62741494.31999999</v>
      </c>
      <c r="J12" s="63"/>
      <c r="K12" s="57">
        <f>D14/C14*100</f>
        <v>0.9999998630889456</v>
      </c>
    </row>
    <row r="13" spans="1:12" ht="15.75">
      <c r="A13" s="45"/>
      <c r="B13" s="46" t="s">
        <v>206</v>
      </c>
      <c r="C13" s="52">
        <f>C3+C4+C5+C6+C7+C8+C9+C10+C11+C12</f>
        <v>36892215.52</v>
      </c>
      <c r="D13" s="52">
        <f>D3+D4+D5+D6+D7+D8+D9+D10+D11+D12</f>
        <v>741205.85</v>
      </c>
      <c r="E13" s="52">
        <f>E3+E4+E5+E6+E7+E8+E9+E10+E11+E12</f>
        <v>36151009.669999994</v>
      </c>
      <c r="F13" s="44"/>
      <c r="G13" s="47"/>
      <c r="H13" s="48"/>
      <c r="I13" s="56">
        <f>C13-D13</f>
        <v>36151009.67</v>
      </c>
      <c r="J13" s="54">
        <f>37112000-I13</f>
        <v>960990.3299999982</v>
      </c>
      <c r="K13" s="57">
        <f t="shared" si="1"/>
        <v>2.009111785650763</v>
      </c>
      <c r="L13" s="58"/>
    </row>
    <row r="14" spans="1:12" ht="50.25">
      <c r="A14" s="64">
        <v>11</v>
      </c>
      <c r="B14" s="24" t="s">
        <v>91</v>
      </c>
      <c r="C14" s="49">
        <f>'ИП 17'!B6</f>
        <v>1972083.27</v>
      </c>
      <c r="D14" s="50">
        <v>19720.83</v>
      </c>
      <c r="E14" s="50">
        <f>C14-D14</f>
        <v>1952362.44</v>
      </c>
      <c r="F14" s="43">
        <v>23</v>
      </c>
      <c r="G14" s="23" t="s">
        <v>227</v>
      </c>
      <c r="H14" s="33"/>
      <c r="I14" s="55">
        <f>I11+E14</f>
        <v>36586593.10999999</v>
      </c>
      <c r="J14" s="65"/>
      <c r="K14" s="57"/>
      <c r="L14" s="58"/>
    </row>
    <row r="15" spans="1:12" ht="50.25">
      <c r="A15" s="64">
        <v>12</v>
      </c>
      <c r="B15" s="24" t="s">
        <v>26</v>
      </c>
      <c r="C15" s="49">
        <f>'ИП 4'!B6</f>
        <v>5099500.47</v>
      </c>
      <c r="D15" s="50">
        <v>10000</v>
      </c>
      <c r="E15" s="50">
        <f>C15-D15</f>
        <v>5089500.47</v>
      </c>
      <c r="F15" s="43">
        <v>22</v>
      </c>
      <c r="G15" s="23" t="s">
        <v>212</v>
      </c>
      <c r="H15" s="3"/>
      <c r="I15" s="55">
        <f>E15+I21</f>
        <v>61224715.31999999</v>
      </c>
      <c r="J15" s="65"/>
      <c r="K15" s="57"/>
      <c r="L15" s="58"/>
    </row>
    <row r="16" spans="1:12" ht="50.25">
      <c r="A16" s="25">
        <v>13</v>
      </c>
      <c r="B16" s="24" t="s">
        <v>170</v>
      </c>
      <c r="C16" s="49">
        <f>'ИП 8'!B6</f>
        <v>8487249.6</v>
      </c>
      <c r="D16" s="50">
        <v>85000</v>
      </c>
      <c r="E16" s="50">
        <f>C16-D16</f>
        <v>8402249.6</v>
      </c>
      <c r="F16" s="43">
        <v>22</v>
      </c>
      <c r="G16" s="23" t="s">
        <v>219</v>
      </c>
      <c r="H16" s="34"/>
      <c r="I16" s="55">
        <f>E16+I14</f>
        <v>44988842.70999999</v>
      </c>
      <c r="J16" s="60"/>
      <c r="K16" s="57"/>
      <c r="L16" s="58"/>
    </row>
    <row r="17" spans="1:11" ht="50.25">
      <c r="A17" s="62">
        <v>14</v>
      </c>
      <c r="B17" s="24" t="s">
        <v>171</v>
      </c>
      <c r="C17" s="49">
        <f>'ИП 9'!B6</f>
        <v>2633304</v>
      </c>
      <c r="D17" s="50">
        <v>26500</v>
      </c>
      <c r="E17" s="50">
        <f aca="true" t="shared" si="3" ref="E17:E24">C17-D17</f>
        <v>2606804</v>
      </c>
      <c r="F17" s="43">
        <v>22</v>
      </c>
      <c r="G17" s="23" t="s">
        <v>215</v>
      </c>
      <c r="H17" s="36"/>
      <c r="I17" s="55">
        <f>E17+I16</f>
        <v>47595646.70999999</v>
      </c>
      <c r="J17" s="55"/>
      <c r="K17" s="57">
        <f t="shared" si="1"/>
        <v>1.0063403237909485</v>
      </c>
    </row>
    <row r="18" spans="1:11" ht="63">
      <c r="A18" s="62">
        <v>15</v>
      </c>
      <c r="B18" s="24" t="s">
        <v>59</v>
      </c>
      <c r="C18" s="49">
        <f>'ИП 11'!B6</f>
        <v>1956459</v>
      </c>
      <c r="D18" s="50">
        <v>19564</v>
      </c>
      <c r="E18" s="50">
        <f t="shared" si="3"/>
        <v>1936895</v>
      </c>
      <c r="F18" s="43">
        <v>22</v>
      </c>
      <c r="G18" s="23" t="s">
        <v>218</v>
      </c>
      <c r="H18" s="3"/>
      <c r="I18" s="55">
        <f>E18+I17</f>
        <v>49532541.70999999</v>
      </c>
      <c r="J18" s="55"/>
      <c r="K18" s="57">
        <f t="shared" si="1"/>
        <v>0.9999698434774252</v>
      </c>
    </row>
    <row r="19" spans="1:11" ht="50.25">
      <c r="A19" s="62">
        <v>16</v>
      </c>
      <c r="B19" s="24" t="s">
        <v>81</v>
      </c>
      <c r="C19" s="49">
        <f>'ИП 15'!B6</f>
        <v>1735430.85</v>
      </c>
      <c r="D19" s="50">
        <v>17400</v>
      </c>
      <c r="E19" s="50">
        <f t="shared" si="3"/>
        <v>1718030.85</v>
      </c>
      <c r="F19" s="43">
        <v>22</v>
      </c>
      <c r="G19" s="23" t="s">
        <v>221</v>
      </c>
      <c r="H19" s="3"/>
      <c r="I19" s="55">
        <f>E19+I18</f>
        <v>51250572.559999995</v>
      </c>
      <c r="J19" s="55"/>
      <c r="K19" s="57">
        <f t="shared" si="1"/>
        <v>1.0026328620353844</v>
      </c>
    </row>
    <row r="20" spans="1:11" ht="47.25">
      <c r="A20" s="62">
        <v>17</v>
      </c>
      <c r="B20" s="24" t="s">
        <v>3</v>
      </c>
      <c r="C20" s="49">
        <f>'ИП 1'!B6</f>
        <v>2050140.75</v>
      </c>
      <c r="D20" s="50">
        <v>10000</v>
      </c>
      <c r="E20" s="50">
        <f t="shared" si="3"/>
        <v>2040140.75</v>
      </c>
      <c r="F20" s="43">
        <v>21</v>
      </c>
      <c r="G20" s="23" t="s">
        <v>209</v>
      </c>
      <c r="H20" s="3"/>
      <c r="I20" s="55">
        <f>E20+I19</f>
        <v>53290713.309999995</v>
      </c>
      <c r="J20" s="55"/>
      <c r="K20" s="57">
        <f t="shared" si="1"/>
        <v>0.4877713883790662</v>
      </c>
    </row>
    <row r="21" spans="1:11" ht="47.25">
      <c r="A21" s="62">
        <v>18</v>
      </c>
      <c r="B21" s="24" t="s">
        <v>18</v>
      </c>
      <c r="C21" s="49">
        <f>'ИП 2'!B6</f>
        <v>2854501.54</v>
      </c>
      <c r="D21" s="50">
        <v>10000</v>
      </c>
      <c r="E21" s="50">
        <f t="shared" si="3"/>
        <v>2844501.54</v>
      </c>
      <c r="F21" s="43">
        <v>21</v>
      </c>
      <c r="G21" s="23" t="s">
        <v>210</v>
      </c>
      <c r="H21" s="3"/>
      <c r="I21" s="55">
        <f>E21+I20</f>
        <v>56135214.849999994</v>
      </c>
      <c r="J21" s="55"/>
      <c r="K21" s="57">
        <f t="shared" si="1"/>
        <v>0.3503238607466297</v>
      </c>
    </row>
    <row r="22" spans="1:11" ht="50.25">
      <c r="A22" s="62">
        <v>19</v>
      </c>
      <c r="B22" s="24" t="s">
        <v>103</v>
      </c>
      <c r="C22" s="49">
        <f>'ИП 19'!B6</f>
        <v>2977931.2</v>
      </c>
      <c r="D22" s="50">
        <v>29779</v>
      </c>
      <c r="E22" s="50">
        <f t="shared" si="3"/>
        <v>2948152.2</v>
      </c>
      <c r="F22" s="43">
        <v>21</v>
      </c>
      <c r="G22" s="23" t="s">
        <v>224</v>
      </c>
      <c r="H22" s="3"/>
      <c r="I22" s="55">
        <f>E22+I12</f>
        <v>65689646.519999996</v>
      </c>
      <c r="J22" s="55"/>
      <c r="K22" s="57">
        <f t="shared" si="1"/>
        <v>0.9999895229278635</v>
      </c>
    </row>
    <row r="23" spans="1:11" ht="50.25">
      <c r="A23" s="62">
        <v>20</v>
      </c>
      <c r="B23" s="24" t="s">
        <v>109</v>
      </c>
      <c r="C23" s="49">
        <f>'ИП 20'!B6</f>
        <v>2095180.2</v>
      </c>
      <c r="D23" s="50">
        <v>20951</v>
      </c>
      <c r="E23" s="50">
        <f>C23-D23</f>
        <v>2074229.2</v>
      </c>
      <c r="F23" s="43">
        <v>21</v>
      </c>
      <c r="G23" s="23" t="s">
        <v>223</v>
      </c>
      <c r="H23" s="3"/>
      <c r="I23" s="55">
        <f>E23+I22</f>
        <v>67763875.72</v>
      </c>
      <c r="J23" s="55"/>
      <c r="K23" s="57"/>
    </row>
    <row r="24" spans="1:11" ht="63">
      <c r="A24" s="25">
        <v>21</v>
      </c>
      <c r="B24" s="24" t="s">
        <v>96</v>
      </c>
      <c r="C24" s="49">
        <f>'ИП 18'!B6</f>
        <v>2565836.06</v>
      </c>
      <c r="D24" s="50">
        <v>0</v>
      </c>
      <c r="E24" s="50">
        <f t="shared" si="3"/>
        <v>2565836.06</v>
      </c>
      <c r="F24" s="43">
        <v>20</v>
      </c>
      <c r="G24" s="23" t="s">
        <v>225</v>
      </c>
      <c r="H24" s="3"/>
      <c r="I24" s="55">
        <f>E24+I23</f>
        <v>70329711.78</v>
      </c>
      <c r="J24" s="55"/>
      <c r="K24" s="57">
        <f t="shared" si="1"/>
        <v>0</v>
      </c>
    </row>
    <row r="25" spans="1:10" ht="15.75">
      <c r="A25" s="28"/>
      <c r="B25" s="32" t="s">
        <v>179</v>
      </c>
      <c r="C25" s="53">
        <f>C3+C4+C5+C6+C7+C8+C9+C10+C11+C14+C16+C17+C18+C19+C20+C21+C15+C12+C22+C23+C24</f>
        <v>71319832.46000001</v>
      </c>
      <c r="D25" s="53">
        <f>D3+D4+D5+D6+D7+D8+D9+D10+D11+D14+D16+D17+D18+D19+D20+D21+D15+D12+D22+D23+D24</f>
        <v>990120.6799999999</v>
      </c>
      <c r="E25" s="53">
        <f>E3+E4+E5+E6+E7+E8+E9+E10+E11+E14+E16+E17+E18+E19+E20+E21+E15+E12+E22+E23+E24</f>
        <v>70329711.78</v>
      </c>
      <c r="F25" s="28"/>
      <c r="G25" s="28"/>
      <c r="H25" s="3"/>
      <c r="I25" s="53"/>
      <c r="J25" s="61"/>
    </row>
    <row r="26" ht="15">
      <c r="C26" s="66">
        <f>C14+C15+C16+C17+C18+C19+C20+C21+C22+C23+C24</f>
        <v>34427616.94</v>
      </c>
    </row>
  </sheetData>
  <sheetProtection/>
  <mergeCells count="1">
    <mergeCell ref="A1:J1"/>
  </mergeCells>
  <printOptions/>
  <pageMargins left="0.33" right="0.19" top="0.28" bottom="0.32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3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4" sqref="C14"/>
    </sheetView>
  </sheetViews>
  <sheetFormatPr defaultColWidth="8.796875" defaultRowHeight="15"/>
  <cols>
    <col min="1" max="1" width="24.59765625" style="0" customWidth="1"/>
    <col min="2" max="2" width="11.296875" style="0" customWidth="1"/>
    <col min="3" max="3" width="78.39843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21</v>
      </c>
      <c r="B4" s="71" t="s">
        <v>22</v>
      </c>
      <c r="C4" s="71"/>
    </row>
    <row r="5" spans="1:3" ht="15.75">
      <c r="A5" s="3"/>
      <c r="B5" s="3"/>
      <c r="C5" s="3" t="s">
        <v>23</v>
      </c>
    </row>
    <row r="6" spans="1:3" ht="78.75">
      <c r="A6" s="4" t="s">
        <v>5</v>
      </c>
      <c r="B6" s="30">
        <v>6023138.48</v>
      </c>
      <c r="C6" s="6" t="s">
        <v>119</v>
      </c>
    </row>
    <row r="7" spans="1:3" ht="47.25">
      <c r="A7" s="4" t="s">
        <v>7</v>
      </c>
      <c r="B7" s="39">
        <v>5</v>
      </c>
      <c r="C7" s="6" t="s">
        <v>121</v>
      </c>
    </row>
    <row r="8" spans="1:3" ht="31.5">
      <c r="A8" s="4" t="s">
        <v>8</v>
      </c>
      <c r="B8" s="37">
        <v>3</v>
      </c>
      <c r="C8" s="6" t="s">
        <v>125</v>
      </c>
    </row>
    <row r="9" spans="1:3" ht="31.5">
      <c r="A9" s="4" t="s">
        <v>9</v>
      </c>
      <c r="B9" s="37">
        <v>5</v>
      </c>
      <c r="C9" s="4" t="s">
        <v>182</v>
      </c>
    </row>
    <row r="10" spans="1:3" ht="63">
      <c r="A10" s="4" t="s">
        <v>10</v>
      </c>
      <c r="B10" s="37">
        <v>5</v>
      </c>
      <c r="C10" s="18" t="s">
        <v>134</v>
      </c>
    </row>
    <row r="11" spans="1:3" ht="47.25">
      <c r="A11" s="4" t="s">
        <v>11</v>
      </c>
      <c r="B11" s="37">
        <v>3</v>
      </c>
      <c r="C11" s="18" t="s">
        <v>135</v>
      </c>
    </row>
    <row r="12" spans="1:3" ht="63">
      <c r="A12" s="4" t="s">
        <v>12</v>
      </c>
      <c r="B12" s="37">
        <v>2</v>
      </c>
      <c r="C12" s="18" t="s">
        <v>161</v>
      </c>
    </row>
    <row r="13" spans="1:3" ht="47.25">
      <c r="A13" s="4" t="s">
        <v>13</v>
      </c>
      <c r="B13" s="37">
        <v>3</v>
      </c>
      <c r="C13" s="18" t="s">
        <v>24</v>
      </c>
    </row>
    <row r="14" spans="1:3" ht="15.75">
      <c r="A14" s="4" t="s">
        <v>15</v>
      </c>
      <c r="B14" s="40">
        <f>SUM(B7:B13)</f>
        <v>26</v>
      </c>
      <c r="C14" s="10"/>
    </row>
    <row r="15" spans="1:3" ht="15.75" customHeight="1">
      <c r="A15" s="70" t="s">
        <v>16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3798611111111111" right="0.3798611111111111" top="0.32013888888888886" bottom="0.3597222222222222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13" sqref="I13"/>
    </sheetView>
  </sheetViews>
  <sheetFormatPr defaultColWidth="8.796875" defaultRowHeight="15"/>
  <cols>
    <col min="1" max="1" width="23.3984375" style="0" customWidth="1"/>
    <col min="2" max="2" width="10.796875" style="0" customWidth="1"/>
    <col min="3" max="3" width="81.796875" style="0" customWidth="1"/>
  </cols>
  <sheetData>
    <row r="1" spans="1:3" ht="15.75" customHeight="1">
      <c r="A1" s="67" t="s">
        <v>120</v>
      </c>
      <c r="B1" s="67"/>
      <c r="C1" s="67"/>
    </row>
    <row r="2" spans="1:3" ht="15.75" customHeight="1">
      <c r="A2" s="72" t="s">
        <v>1</v>
      </c>
      <c r="B2" s="72"/>
      <c r="C2" s="72"/>
    </row>
    <row r="3" spans="1:3" ht="15.75">
      <c r="A3" s="12"/>
      <c r="B3" s="12"/>
      <c r="C3" s="12"/>
    </row>
    <row r="4" spans="1:3" ht="31.5" customHeight="1">
      <c r="A4" s="12" t="s">
        <v>25</v>
      </c>
      <c r="B4" s="73" t="s">
        <v>26</v>
      </c>
      <c r="C4" s="73"/>
    </row>
    <row r="5" spans="1:3" ht="15.75">
      <c r="A5" s="12"/>
      <c r="B5" s="12"/>
      <c r="C5" s="12" t="s">
        <v>27</v>
      </c>
    </row>
    <row r="6" spans="1:3" ht="47.25">
      <c r="A6" s="13" t="s">
        <v>5</v>
      </c>
      <c r="B6" s="30">
        <v>5099500.47</v>
      </c>
      <c r="C6" s="13" t="s">
        <v>202</v>
      </c>
    </row>
    <row r="7" spans="1:3" ht="47.25" customHeight="1">
      <c r="A7" s="13" t="s">
        <v>7</v>
      </c>
      <c r="B7" s="38">
        <v>5</v>
      </c>
      <c r="C7" s="4" t="s">
        <v>121</v>
      </c>
    </row>
    <row r="8" spans="1:3" ht="31.5">
      <c r="A8" s="13" t="s">
        <v>8</v>
      </c>
      <c r="B8" s="37">
        <v>3</v>
      </c>
      <c r="C8" s="4" t="s">
        <v>124</v>
      </c>
    </row>
    <row r="9" spans="1:3" ht="36" customHeight="1">
      <c r="A9" s="13" t="s">
        <v>9</v>
      </c>
      <c r="B9" s="37">
        <v>5</v>
      </c>
      <c r="C9" s="4" t="s">
        <v>133</v>
      </c>
    </row>
    <row r="10" spans="1:3" ht="63">
      <c r="A10" s="13" t="s">
        <v>10</v>
      </c>
      <c r="B10" s="37">
        <v>3</v>
      </c>
      <c r="C10" s="18" t="s">
        <v>235</v>
      </c>
    </row>
    <row r="11" spans="1:3" ht="47.25">
      <c r="A11" s="13" t="s">
        <v>11</v>
      </c>
      <c r="B11" s="37">
        <v>3</v>
      </c>
      <c r="C11" s="20" t="s">
        <v>136</v>
      </c>
    </row>
    <row r="12" spans="1:3" ht="63">
      <c r="A12" s="13" t="s">
        <v>12</v>
      </c>
      <c r="B12" s="37">
        <v>0</v>
      </c>
      <c r="C12" s="20" t="s">
        <v>126</v>
      </c>
    </row>
    <row r="13" spans="1:3" ht="47.25">
      <c r="A13" s="13" t="s">
        <v>13</v>
      </c>
      <c r="B13" s="37">
        <v>3</v>
      </c>
      <c r="C13" s="20" t="s">
        <v>28</v>
      </c>
    </row>
    <row r="14" spans="1:3" ht="15.75">
      <c r="A14" s="13" t="s">
        <v>15</v>
      </c>
      <c r="B14" s="37">
        <f>SUM(B7:B13)</f>
        <v>22</v>
      </c>
      <c r="C14" s="14"/>
    </row>
    <row r="15" spans="1:3" ht="15.75" customHeight="1">
      <c r="A15" s="74" t="s">
        <v>231</v>
      </c>
      <c r="B15" s="74"/>
      <c r="C15" s="74"/>
    </row>
    <row r="16" spans="1:3" ht="15.75">
      <c r="A16" s="70" t="s">
        <v>232</v>
      </c>
      <c r="B16" s="70"/>
      <c r="C16" s="70"/>
    </row>
  </sheetData>
  <sheetProtection selectLockedCells="1" selectUnlockedCells="1"/>
  <mergeCells count="5">
    <mergeCell ref="A1:C1"/>
    <mergeCell ref="A2:C2"/>
    <mergeCell ref="B4:C4"/>
    <mergeCell ref="A15:C15"/>
    <mergeCell ref="A16:C16"/>
  </mergeCells>
  <printOptions/>
  <pageMargins left="0.42986111111111114" right="0.4" top="0.42986111111111114" bottom="0.4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G10" sqref="G10"/>
    </sheetView>
  </sheetViews>
  <sheetFormatPr defaultColWidth="8.796875" defaultRowHeight="15"/>
  <cols>
    <col min="1" max="1" width="22.09765625" style="0" customWidth="1"/>
    <col min="2" max="2" width="10.59765625" style="0" customWidth="1"/>
    <col min="3" max="3" width="79.0976562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31.5" customHeight="1">
      <c r="A4" s="3" t="s">
        <v>29</v>
      </c>
      <c r="B4" s="71" t="s">
        <v>30</v>
      </c>
      <c r="C4" s="71"/>
    </row>
    <row r="5" spans="1:3" ht="15.75">
      <c r="A5" s="3"/>
      <c r="B5" s="3"/>
      <c r="C5" s="3" t="s">
        <v>173</v>
      </c>
    </row>
    <row r="6" spans="1:3" ht="63">
      <c r="A6" s="4" t="s">
        <v>5</v>
      </c>
      <c r="B6" s="30">
        <v>8354086</v>
      </c>
      <c r="C6" s="6" t="s">
        <v>31</v>
      </c>
    </row>
    <row r="7" spans="1:3" ht="49.5" customHeight="1">
      <c r="A7" s="4" t="s">
        <v>7</v>
      </c>
      <c r="B7" s="38">
        <v>5</v>
      </c>
      <c r="C7" s="6" t="s">
        <v>122</v>
      </c>
    </row>
    <row r="8" spans="1:3" ht="31.5">
      <c r="A8" s="4" t="s">
        <v>8</v>
      </c>
      <c r="B8" s="37">
        <v>3</v>
      </c>
      <c r="C8" s="6" t="s">
        <v>125</v>
      </c>
    </row>
    <row r="9" spans="1:3" ht="47.25">
      <c r="A9" s="4" t="s">
        <v>9</v>
      </c>
      <c r="B9" s="37">
        <v>5</v>
      </c>
      <c r="C9" s="4" t="s">
        <v>183</v>
      </c>
    </row>
    <row r="10" spans="1:3" ht="63">
      <c r="A10" s="4" t="s">
        <v>10</v>
      </c>
      <c r="B10" s="37">
        <v>5</v>
      </c>
      <c r="C10" s="18" t="s">
        <v>137</v>
      </c>
    </row>
    <row r="11" spans="1:3" ht="47.25">
      <c r="A11" s="4" t="s">
        <v>11</v>
      </c>
      <c r="B11" s="37">
        <v>5</v>
      </c>
      <c r="C11" s="18" t="s">
        <v>138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5</v>
      </c>
      <c r="C13" s="18" t="s">
        <v>139</v>
      </c>
    </row>
    <row r="14" spans="1:3" ht="15.75">
      <c r="A14" s="4" t="s">
        <v>15</v>
      </c>
      <c r="B14" s="37">
        <f>SUM(B7:B13)</f>
        <v>28</v>
      </c>
      <c r="C14" s="10"/>
    </row>
    <row r="15" spans="1:3" ht="15.75" customHeight="1">
      <c r="A15" s="70" t="s">
        <v>32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3902777777777778" right="0.7" top="0.32013888888888886" bottom="0.29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8" sqref="C8"/>
    </sheetView>
  </sheetViews>
  <sheetFormatPr defaultColWidth="8.796875" defaultRowHeight="15"/>
  <cols>
    <col min="1" max="1" width="21.3984375" style="0" customWidth="1"/>
    <col min="2" max="2" width="11.296875" style="0" customWidth="1"/>
    <col min="3" max="3" width="82.796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31.5" customHeight="1">
      <c r="A4" s="3" t="s">
        <v>33</v>
      </c>
      <c r="B4" s="71" t="s">
        <v>34</v>
      </c>
      <c r="C4" s="71"/>
    </row>
    <row r="5" spans="1:3" ht="15.75">
      <c r="A5" s="3"/>
      <c r="B5" s="3"/>
      <c r="C5" s="3" t="s">
        <v>176</v>
      </c>
    </row>
    <row r="6" spans="1:3" ht="47.25">
      <c r="A6" s="4" t="s">
        <v>5</v>
      </c>
      <c r="B6" s="29">
        <v>2040239.96</v>
      </c>
      <c r="C6" s="6" t="s">
        <v>35</v>
      </c>
    </row>
    <row r="7" spans="1:3" ht="63">
      <c r="A7" s="4" t="s">
        <v>7</v>
      </c>
      <c r="B7" s="38">
        <v>5</v>
      </c>
      <c r="C7" s="6" t="s">
        <v>122</v>
      </c>
    </row>
    <row r="8" spans="1:3" ht="31.5">
      <c r="A8" s="4" t="s">
        <v>8</v>
      </c>
      <c r="B8" s="37">
        <v>5</v>
      </c>
      <c r="C8" s="6" t="s">
        <v>195</v>
      </c>
    </row>
    <row r="9" spans="1:3" ht="47.25">
      <c r="A9" s="4" t="s">
        <v>9</v>
      </c>
      <c r="B9" s="37">
        <v>5</v>
      </c>
      <c r="C9" s="4" t="s">
        <v>184</v>
      </c>
    </row>
    <row r="10" spans="1:3" ht="63">
      <c r="A10" s="4" t="s">
        <v>10</v>
      </c>
      <c r="B10" s="37">
        <v>2</v>
      </c>
      <c r="C10" s="18" t="s">
        <v>128</v>
      </c>
    </row>
    <row r="11" spans="1:3" ht="47.25">
      <c r="A11" s="4" t="s">
        <v>11</v>
      </c>
      <c r="B11" s="37">
        <v>3</v>
      </c>
      <c r="C11" s="18" t="s">
        <v>140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36</v>
      </c>
    </row>
    <row r="14" spans="1:3" ht="15.75">
      <c r="A14" s="4" t="s">
        <v>15</v>
      </c>
      <c r="B14" s="37">
        <f>SUM(B7:B13)</f>
        <v>23</v>
      </c>
      <c r="C14" s="10"/>
    </row>
    <row r="15" spans="1:3" ht="15.75" customHeight="1">
      <c r="A15" s="70" t="s">
        <v>37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701388888888889" right="0.3402777777777778" top="0.3798611111111111" bottom="0.3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11" sqref="B11"/>
    </sheetView>
  </sheetViews>
  <sheetFormatPr defaultColWidth="8.796875" defaultRowHeight="15"/>
  <cols>
    <col min="1" max="1" width="23.59765625" style="0" customWidth="1"/>
    <col min="2" max="2" width="11.19921875" style="0" customWidth="1"/>
    <col min="3" max="3" width="79.69921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31.5" customHeight="1">
      <c r="A4" s="3" t="s">
        <v>38</v>
      </c>
      <c r="B4" s="71" t="s">
        <v>39</v>
      </c>
      <c r="C4" s="71"/>
    </row>
    <row r="5" spans="1:3" ht="15.75">
      <c r="A5" s="3"/>
      <c r="B5" s="3"/>
      <c r="C5" s="3" t="s">
        <v>40</v>
      </c>
    </row>
    <row r="6" spans="1:3" ht="55.5" customHeight="1">
      <c r="A6" s="4" t="s">
        <v>5</v>
      </c>
      <c r="B6" s="29">
        <v>951000</v>
      </c>
      <c r="C6" s="6" t="s">
        <v>41</v>
      </c>
    </row>
    <row r="7" spans="1:3" ht="51" customHeight="1">
      <c r="A7" s="4" t="s">
        <v>7</v>
      </c>
      <c r="B7" s="38">
        <v>5</v>
      </c>
      <c r="C7" s="6" t="s">
        <v>122</v>
      </c>
    </row>
    <row r="8" spans="1:3" ht="31.5">
      <c r="A8" s="4" t="s">
        <v>8</v>
      </c>
      <c r="B8" s="37">
        <v>3</v>
      </c>
      <c r="C8" s="6" t="s">
        <v>125</v>
      </c>
    </row>
    <row r="9" spans="1:3" ht="33.75" customHeight="1">
      <c r="A9" s="4" t="s">
        <v>9</v>
      </c>
      <c r="B9" s="37">
        <v>5</v>
      </c>
      <c r="C9" s="4" t="s">
        <v>185</v>
      </c>
    </row>
    <row r="10" spans="1:3" ht="63">
      <c r="A10" s="4" t="s">
        <v>10</v>
      </c>
      <c r="B10" s="37">
        <v>3</v>
      </c>
      <c r="C10" s="18" t="s">
        <v>196</v>
      </c>
    </row>
    <row r="11" spans="1:3" ht="47.25">
      <c r="A11" s="4" t="s">
        <v>11</v>
      </c>
      <c r="B11" s="37">
        <v>5</v>
      </c>
      <c r="C11" s="18" t="s">
        <v>141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42</v>
      </c>
    </row>
    <row r="14" spans="1:3" ht="15.75">
      <c r="A14" s="4" t="s">
        <v>15</v>
      </c>
      <c r="B14" s="37">
        <f>SUM(B7:B13)</f>
        <v>24</v>
      </c>
      <c r="C14" s="10"/>
    </row>
    <row r="15" spans="1:3" ht="15.75" customHeight="1">
      <c r="A15" s="70" t="s">
        <v>164</v>
      </c>
      <c r="B15" s="70"/>
      <c r="C15" s="70"/>
    </row>
    <row r="16" spans="1:3" ht="15.75">
      <c r="A16" s="70" t="s">
        <v>165</v>
      </c>
      <c r="B16" s="70"/>
      <c r="C16" s="70"/>
    </row>
  </sheetData>
  <sheetProtection selectLockedCells="1" selectUnlockedCells="1"/>
  <mergeCells count="5">
    <mergeCell ref="A1:C1"/>
    <mergeCell ref="A2:C2"/>
    <mergeCell ref="B4:C4"/>
    <mergeCell ref="A15:C15"/>
    <mergeCell ref="A16:C16"/>
  </mergeCells>
  <printOptions/>
  <pageMargins left="0.3902777777777778" right="0.4" top="0.35" bottom="0.3597222222222222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0" sqref="C10"/>
    </sheetView>
  </sheetViews>
  <sheetFormatPr defaultColWidth="8.796875" defaultRowHeight="15"/>
  <cols>
    <col min="1" max="1" width="24.09765625" style="0" customWidth="1"/>
    <col min="2" max="2" width="11" style="0" customWidth="1"/>
    <col min="3" max="3" width="80.19921875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31.5" customHeight="1">
      <c r="A4" s="3" t="s">
        <v>43</v>
      </c>
      <c r="B4" s="71" t="s">
        <v>44</v>
      </c>
      <c r="C4" s="71"/>
    </row>
    <row r="5" spans="1:3" ht="15.75">
      <c r="A5" s="3"/>
      <c r="B5" s="3"/>
      <c r="C5" s="3" t="s">
        <v>174</v>
      </c>
    </row>
    <row r="6" spans="1:3" ht="76.5">
      <c r="A6" s="4" t="s">
        <v>5</v>
      </c>
      <c r="B6" s="30">
        <v>8487249.6</v>
      </c>
      <c r="C6" s="41" t="s">
        <v>45</v>
      </c>
    </row>
    <row r="7" spans="1:3" ht="47.25">
      <c r="A7" s="4" t="s">
        <v>7</v>
      </c>
      <c r="B7" s="38">
        <v>5</v>
      </c>
      <c r="C7" s="6" t="s">
        <v>121</v>
      </c>
    </row>
    <row r="8" spans="1:3" ht="31.5">
      <c r="A8" s="4" t="s">
        <v>8</v>
      </c>
      <c r="B8" s="37">
        <v>3</v>
      </c>
      <c r="C8" s="4" t="s">
        <v>124</v>
      </c>
    </row>
    <row r="9" spans="1:3" ht="31.5">
      <c r="A9" s="4" t="s">
        <v>9</v>
      </c>
      <c r="B9" s="37">
        <v>5</v>
      </c>
      <c r="C9" s="4" t="s">
        <v>182</v>
      </c>
    </row>
    <row r="10" spans="1:3" ht="63">
      <c r="A10" s="4" t="s">
        <v>10</v>
      </c>
      <c r="B10" s="37">
        <v>3</v>
      </c>
      <c r="C10" s="18" t="s">
        <v>143</v>
      </c>
    </row>
    <row r="11" spans="1:3" ht="47.25">
      <c r="A11" s="4" t="s">
        <v>11</v>
      </c>
      <c r="B11" s="37">
        <v>3</v>
      </c>
      <c r="C11" s="18" t="s">
        <v>142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46</v>
      </c>
    </row>
    <row r="14" spans="1:3" ht="15.75">
      <c r="A14" s="4" t="s">
        <v>15</v>
      </c>
      <c r="B14" s="37">
        <f>SUM(B7:B13)</f>
        <v>22</v>
      </c>
      <c r="C14" s="10"/>
    </row>
    <row r="15" spans="1:3" ht="15.75" customHeight="1">
      <c r="A15" s="70" t="s">
        <v>47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5097222222222222" right="0.3402777777777778" top="0.3298611111111111" bottom="0.3402777777777778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0" sqref="C10"/>
    </sheetView>
  </sheetViews>
  <sheetFormatPr defaultColWidth="8.796875" defaultRowHeight="15"/>
  <cols>
    <col min="1" max="1" width="24.69921875" style="0" customWidth="1"/>
    <col min="2" max="2" width="12.796875" style="0" customWidth="1"/>
    <col min="3" max="3" width="77" style="0" customWidth="1"/>
  </cols>
  <sheetData>
    <row r="1" spans="1:3" ht="18.75" customHeight="1">
      <c r="A1" s="67" t="s">
        <v>120</v>
      </c>
      <c r="B1" s="67"/>
      <c r="C1" s="67"/>
    </row>
    <row r="2" spans="1:3" ht="15.75" customHeight="1">
      <c r="A2" s="67" t="s">
        <v>1</v>
      </c>
      <c r="B2" s="67"/>
      <c r="C2" s="67"/>
    </row>
    <row r="3" spans="1:3" ht="15.75">
      <c r="A3" s="3"/>
      <c r="B3" s="3"/>
      <c r="C3" s="3"/>
    </row>
    <row r="4" spans="1:3" ht="15.75" customHeight="1">
      <c r="A4" s="3" t="s">
        <v>48</v>
      </c>
      <c r="B4" s="71" t="s">
        <v>49</v>
      </c>
      <c r="C4" s="71"/>
    </row>
    <row r="5" spans="1:3" ht="15.75">
      <c r="A5" s="3"/>
      <c r="B5" s="3"/>
      <c r="C5" s="3" t="s">
        <v>175</v>
      </c>
    </row>
    <row r="6" spans="1:3" ht="63">
      <c r="A6" s="4" t="s">
        <v>5</v>
      </c>
      <c r="B6" s="29">
        <v>2633304</v>
      </c>
      <c r="C6" s="6" t="s">
        <v>50</v>
      </c>
    </row>
    <row r="7" spans="1:3" ht="47.25">
      <c r="A7" s="4" t="s">
        <v>7</v>
      </c>
      <c r="B7" s="38">
        <v>5</v>
      </c>
      <c r="C7" s="6" t="s">
        <v>123</v>
      </c>
    </row>
    <row r="8" spans="1:3" ht="31.5">
      <c r="A8" s="4" t="s">
        <v>8</v>
      </c>
      <c r="B8" s="37">
        <v>3</v>
      </c>
      <c r="C8" s="6" t="s">
        <v>125</v>
      </c>
    </row>
    <row r="9" spans="1:3" ht="32.25" customHeight="1">
      <c r="A9" s="4" t="s">
        <v>9</v>
      </c>
      <c r="B9" s="37">
        <v>5</v>
      </c>
      <c r="C9" s="4" t="s">
        <v>185</v>
      </c>
    </row>
    <row r="10" spans="1:3" ht="63">
      <c r="A10" s="4" t="s">
        <v>10</v>
      </c>
      <c r="B10" s="37">
        <v>3</v>
      </c>
      <c r="C10" s="18" t="s">
        <v>127</v>
      </c>
    </row>
    <row r="11" spans="1:3" ht="47.25">
      <c r="A11" s="4" t="s">
        <v>11</v>
      </c>
      <c r="B11" s="37">
        <v>3</v>
      </c>
      <c r="C11" s="18" t="s">
        <v>144</v>
      </c>
    </row>
    <row r="12" spans="1:3" ht="63">
      <c r="A12" s="4" t="s">
        <v>12</v>
      </c>
      <c r="B12" s="37">
        <v>0</v>
      </c>
      <c r="C12" s="18" t="s">
        <v>126</v>
      </c>
    </row>
    <row r="13" spans="1:3" ht="47.25">
      <c r="A13" s="4" t="s">
        <v>13</v>
      </c>
      <c r="B13" s="37">
        <v>3</v>
      </c>
      <c r="C13" s="18" t="s">
        <v>51</v>
      </c>
    </row>
    <row r="14" spans="1:3" ht="15.75">
      <c r="A14" s="4" t="s">
        <v>15</v>
      </c>
      <c r="B14" s="37">
        <f>SUM(B7:B13)</f>
        <v>22</v>
      </c>
      <c r="C14" s="10"/>
    </row>
    <row r="15" spans="1:3" ht="15.75" customHeight="1">
      <c r="A15" s="70" t="s">
        <v>52</v>
      </c>
      <c r="B15" s="70"/>
      <c r="C15" s="70"/>
    </row>
  </sheetData>
  <sheetProtection selectLockedCells="1" selectUnlockedCells="1"/>
  <mergeCells count="4">
    <mergeCell ref="A1:C1"/>
    <mergeCell ref="A2:C2"/>
    <mergeCell ref="B4:C4"/>
    <mergeCell ref="A15:C15"/>
  </mergeCells>
  <printOptions/>
  <pageMargins left="0.4597222222222222" right="0.3597222222222222" top="0.3597222222222222" bottom="0.42986111111111114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Геннадьевна Титова</dc:creator>
  <cp:keywords/>
  <dc:description/>
  <cp:lastModifiedBy>TitovaNG</cp:lastModifiedBy>
  <cp:lastPrinted>2022-12-20T06:16:40Z</cp:lastPrinted>
  <dcterms:created xsi:type="dcterms:W3CDTF">2022-12-12T06:50:28Z</dcterms:created>
  <dcterms:modified xsi:type="dcterms:W3CDTF">2022-12-22T07:22:58Z</dcterms:modified>
  <cp:category/>
  <cp:version/>
  <cp:contentType/>
  <cp:contentStatus/>
</cp:coreProperties>
</file>